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filterPrivacy="1"/>
  <xr:revisionPtr revIDLastSave="0" documentId="13_ncr:1_{0CF78AB5-25CC-4C10-8AFE-8BFAC689F1EF}" xr6:coauthVersionLast="45" xr6:coauthVersionMax="45" xr10:uidLastSave="{00000000-0000-0000-0000-000000000000}"/>
  <bookViews>
    <workbookView xWindow="-120" yWindow="-120" windowWidth="29040" windowHeight="15840" tabRatio="627" xr2:uid="{00000000-000D-0000-FFFF-FFFF00000000}"/>
  </bookViews>
  <sheets>
    <sheet name="Հ3 Մաս 1" sheetId="24" r:id="rId1"/>
    <sheet name="Հ3 Մաս 2" sheetId="1" r:id="rId2"/>
    <sheet name="Հ3 Մաս 3" sheetId="3" r:id="rId3"/>
    <sheet name="Հ3 Մաս 4" sheetId="5" r:id="rId4"/>
    <sheet name="Հ4  " sheetId="22" r:id="rId5"/>
    <sheet name="Հ5" sheetId="8" r:id="rId6"/>
    <sheet name="Հ6" sheetId="7" r:id="rId7"/>
    <sheet name="Հ7 Ձև1" sheetId="9" r:id="rId8"/>
    <sheet name="Հ7 Ձև2" sheetId="19" r:id="rId9"/>
    <sheet name="Հ7 Ձև3" sheetId="20" r:id="rId10"/>
    <sheet name="Հ8" sheetId="10" r:id="rId11"/>
    <sheet name="Հ9" sheetId="12" r:id="rId12"/>
    <sheet name="Հ10" sheetId="16" r:id="rId13"/>
    <sheet name="Հ11" sheetId="25" r:id="rId14"/>
    <sheet name="Լրացման պահանջներ" sheetId="14" r:id="rId15"/>
  </sheets>
  <definedNames>
    <definedName name="_ftn1" localSheetId="1">'Հ3 Մաս 2'!#REF!</definedName>
    <definedName name="_ftn10" localSheetId="1">'Հ3 Մաս 2'!#REF!</definedName>
    <definedName name="_ftn11" localSheetId="1">'Հ3 Մաս 2'!#REF!</definedName>
    <definedName name="_ftn12" localSheetId="1">'Հ3 Մաս 2'!#REF!</definedName>
    <definedName name="_ftn13" localSheetId="1">'Հ3 Մաս 2'!#REF!</definedName>
    <definedName name="_ftn14" localSheetId="1">'Հ3 Մաս 2'!#REF!</definedName>
    <definedName name="_ftn15" localSheetId="1">'Հ3 Մաս 2'!#REF!</definedName>
    <definedName name="_ftn16" localSheetId="1">'Հ3 Մաս 2'!#REF!</definedName>
    <definedName name="_ftn17" localSheetId="1">'Հ3 Մաս 2'!#REF!</definedName>
    <definedName name="_ftn18" localSheetId="1">'Հ3 Մաս 2'!#REF!</definedName>
    <definedName name="_ftn19" localSheetId="1">'Հ3 Մաս 2'!#REF!</definedName>
    <definedName name="_ftn2" localSheetId="1">'Հ3 Մաս 2'!#REF!</definedName>
    <definedName name="_ftn20" localSheetId="1">'Հ3 Մաս 2'!#REF!</definedName>
    <definedName name="_ftn3" localSheetId="1">'Հ3 Մաս 2'!#REF!</definedName>
    <definedName name="_ftn4" localSheetId="1">'Հ3 Մաս 2'!#REF!</definedName>
    <definedName name="_ftn5" localSheetId="1">'Հ3 Մաս 2'!#REF!</definedName>
    <definedName name="_ftn6" localSheetId="1">'Հ3 Մաս 2'!#REF!</definedName>
    <definedName name="_ftn7" localSheetId="1">'Հ3 Մաս 2'!#REF!</definedName>
    <definedName name="_ftn8" localSheetId="1">'Հ3 Մաս 2'!#REF!</definedName>
    <definedName name="_ftn9" localSheetId="1">'Հ3 Մաս 2'!#REF!</definedName>
    <definedName name="_ftnref1" localSheetId="1">'Հ3 Մաս 2'!#REF!</definedName>
    <definedName name="_ftnref10" localSheetId="1">'Հ3 Մաս 2'!#REF!</definedName>
    <definedName name="_ftnref11" localSheetId="1">'Հ3 Մաս 2'!#REF!</definedName>
    <definedName name="_ftnref12" localSheetId="1">'Հ3 Մաս 2'!#REF!</definedName>
    <definedName name="_ftnref13" localSheetId="1">'Հ3 Մաս 2'!#REF!</definedName>
    <definedName name="_ftnref14" localSheetId="1">'Հ3 Մաս 2'!#REF!</definedName>
    <definedName name="_ftnref15" localSheetId="1">'Հ3 Մաս 2'!#REF!</definedName>
    <definedName name="_ftnref16" localSheetId="1">'Հ3 Մաս 2'!#REF!</definedName>
    <definedName name="_ftnref17" localSheetId="1">'Հ3 Մաս 2'!$H$29</definedName>
    <definedName name="_ftnref18" localSheetId="1">'Հ3 Մաս 2'!#REF!</definedName>
    <definedName name="_ftnref19" localSheetId="1">'Հ3 Մաս 2'!#REF!</definedName>
    <definedName name="_ftnref2" localSheetId="1">'Հ3 Մաս 1'!$A$3</definedName>
    <definedName name="_ftnref20" localSheetId="1">'Հ3 Մաս 2'!#REF!</definedName>
    <definedName name="_ftnref3" localSheetId="1">'Հ3 Մաս 2'!#REF!</definedName>
    <definedName name="_ftnref4" localSheetId="1">'Հ3 Մաս 2'!$C$3</definedName>
    <definedName name="_ftnref5" localSheetId="1">'Հ3 Մաս 2'!#REF!</definedName>
    <definedName name="_ftnref6" localSheetId="1">'Հ3 Մաս 2'!#REF!</definedName>
    <definedName name="_ftnref7" localSheetId="1">'Հ3 Մաս 2'!#REF!</definedName>
    <definedName name="_ftnref8" localSheetId="1">'Հ3 Մաս 2'!#REF!</definedName>
    <definedName name="_ftnref9" localSheetId="1">'Հ3 Մաս 2'!#REF!</definedName>
    <definedName name="_Toc501014755" localSheetId="1">'Հ3 Մաս 2'!#REF!</definedName>
    <definedName name="_xlnm._FilterDatabase" localSheetId="13" hidden="1">Հ11!$B$5:$T$6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L11" i="8" l="1"/>
  <c r="BK11" i="8"/>
  <c r="BJ11" i="8"/>
  <c r="BI11" i="8"/>
  <c r="BH11" i="8"/>
  <c r="BG11" i="8"/>
  <c r="BF11" i="8"/>
  <c r="BE11" i="8"/>
  <c r="BD11" i="8"/>
  <c r="BC11" i="8"/>
  <c r="BB11" i="8"/>
  <c r="AZ11" i="8"/>
  <c r="AY11" i="8"/>
  <c r="AX11" i="8"/>
  <c r="AW11" i="8"/>
  <c r="AV11" i="8"/>
  <c r="AU11" i="8"/>
  <c r="AT11" i="8"/>
  <c r="AS11" i="8"/>
  <c r="AR11" i="8"/>
  <c r="AQ11" i="8"/>
  <c r="AP11" i="8"/>
  <c r="AN11" i="8"/>
  <c r="AM11" i="8"/>
  <c r="AL11" i="8"/>
  <c r="AK11" i="8"/>
  <c r="AJ11" i="8"/>
  <c r="AI11" i="8"/>
  <c r="AH11" i="8"/>
  <c r="AG11" i="8"/>
  <c r="AF11" i="8"/>
  <c r="AE11" i="8"/>
  <c r="AD11" i="8"/>
  <c r="AB11" i="8"/>
  <c r="AA11" i="8"/>
  <c r="Z11" i="8"/>
  <c r="Y11" i="8"/>
  <c r="X11" i="8"/>
  <c r="W11" i="8"/>
  <c r="V11" i="8"/>
  <c r="U11" i="8"/>
  <c r="T11" i="8"/>
  <c r="S11" i="8"/>
  <c r="R11" i="8"/>
  <c r="P11" i="8"/>
  <c r="O11" i="8"/>
  <c r="N11" i="8"/>
  <c r="M11" i="8"/>
  <c r="L11" i="8"/>
  <c r="K11" i="8"/>
  <c r="J11" i="8"/>
  <c r="I11" i="8"/>
  <c r="H11" i="8"/>
  <c r="G11" i="8"/>
  <c r="F11" i="8"/>
  <c r="BA10" i="8"/>
  <c r="AO10" i="8"/>
  <c r="AC10" i="8"/>
  <c r="Q10" i="8"/>
  <c r="E10" i="8"/>
  <c r="BA9" i="8"/>
  <c r="AO9" i="8"/>
  <c r="AC9" i="8"/>
  <c r="Q9" i="8"/>
  <c r="E9" i="8"/>
  <c r="BA8" i="8"/>
  <c r="AO8" i="8"/>
  <c r="AC8" i="8"/>
  <c r="AC11" i="8" s="1"/>
  <c r="Q8" i="8"/>
  <c r="E8" i="8"/>
  <c r="BA7" i="8"/>
  <c r="AO7" i="8"/>
  <c r="AC7" i="8"/>
  <c r="Q7" i="8"/>
  <c r="E7" i="8"/>
  <c r="BA6" i="8"/>
  <c r="AO6" i="8"/>
  <c r="AC6" i="8"/>
  <c r="Q6" i="8"/>
  <c r="Q11" i="8" s="1"/>
  <c r="E6" i="8"/>
  <c r="E11" i="8" s="1"/>
  <c r="BA5" i="8"/>
  <c r="BA11" i="8" s="1"/>
  <c r="AO5" i="8"/>
  <c r="AO11" i="8" s="1"/>
  <c r="AC5" i="8"/>
  <c r="Q5" i="8"/>
  <c r="E5" i="8"/>
  <c r="K11" i="5" l="1"/>
  <c r="L11" i="5"/>
  <c r="J11" i="5"/>
  <c r="N178" i="5"/>
  <c r="M178" i="5"/>
  <c r="L178" i="5"/>
  <c r="K178" i="5"/>
  <c r="J178" i="5"/>
  <c r="H11" i="1"/>
  <c r="I11" i="1"/>
  <c r="J11" i="1"/>
  <c r="K11" i="1"/>
  <c r="L11" i="1"/>
  <c r="M11" i="1"/>
  <c r="N11" i="1"/>
  <c r="G11" i="1"/>
  <c r="I68" i="22"/>
  <c r="J68" i="22"/>
  <c r="K68" i="22"/>
  <c r="L68" i="22"/>
  <c r="H68" i="22"/>
  <c r="J6" i="22"/>
  <c r="H44" i="22"/>
  <c r="I44" i="22"/>
  <c r="J44" i="22"/>
  <c r="K44" i="22"/>
  <c r="L44" i="22"/>
  <c r="I7" i="22" l="1"/>
  <c r="J7" i="22"/>
  <c r="K7" i="22"/>
  <c r="L7" i="22"/>
  <c r="H7" i="22"/>
  <c r="K8" i="1" l="1"/>
  <c r="N8" i="1"/>
  <c r="O8" i="1"/>
  <c r="P8" i="1"/>
  <c r="Q8" i="1"/>
  <c r="I8" i="1"/>
  <c r="J8" i="1"/>
  <c r="L8" i="1"/>
  <c r="M8" i="1"/>
  <c r="O11" i="1"/>
  <c r="P11" i="1"/>
  <c r="Q11" i="1"/>
  <c r="H16" i="1"/>
  <c r="I16" i="1"/>
  <c r="J16" i="1"/>
  <c r="K16" i="1"/>
  <c r="L16" i="1"/>
  <c r="M16" i="1"/>
  <c r="N16" i="1"/>
  <c r="O16" i="1"/>
  <c r="P16" i="1"/>
  <c r="Q16" i="1"/>
  <c r="G16" i="1"/>
  <c r="H9" i="1"/>
  <c r="H8" i="1" s="1"/>
  <c r="I9" i="1"/>
  <c r="J9" i="1"/>
  <c r="K9" i="1"/>
  <c r="L9" i="1"/>
  <c r="M9" i="1"/>
  <c r="N9" i="1"/>
  <c r="O9" i="1"/>
  <c r="P9" i="1"/>
  <c r="Q9" i="1"/>
  <c r="G9" i="1"/>
  <c r="G8" i="1" s="1"/>
  <c r="I61" i="22" l="1"/>
  <c r="J61" i="22"/>
  <c r="K61" i="22"/>
  <c r="L61" i="22"/>
  <c r="H61" i="22"/>
  <c r="I39" i="22"/>
  <c r="J39" i="22"/>
  <c r="K39" i="22"/>
  <c r="L39" i="22"/>
  <c r="H39" i="22"/>
  <c r="I49" i="22"/>
  <c r="I6" i="22" s="1"/>
  <c r="J49" i="22"/>
  <c r="K49" i="22"/>
  <c r="K6" i="22" s="1"/>
  <c r="L49" i="22"/>
  <c r="H49" i="22"/>
  <c r="H6" i="22" s="1"/>
  <c r="I54" i="22"/>
  <c r="J54" i="22"/>
  <c r="K54" i="22"/>
  <c r="L54" i="22"/>
  <c r="H54" i="22"/>
  <c r="L6" i="22" l="1"/>
  <c r="K12" i="5"/>
  <c r="L12" i="5"/>
  <c r="M12" i="5"/>
  <c r="N12" i="5"/>
  <c r="J12" i="5"/>
  <c r="K164" i="5" l="1"/>
  <c r="L164" i="5"/>
  <c r="M164" i="5"/>
  <c r="M11" i="5" s="1"/>
  <c r="N164" i="5"/>
  <c r="N11" i="5" s="1"/>
  <c r="J164" i="5"/>
  <c r="K149" i="5"/>
  <c r="L149" i="5"/>
  <c r="M149" i="5"/>
  <c r="N149" i="5"/>
  <c r="J149" i="5"/>
  <c r="K171" i="5"/>
  <c r="L171" i="5"/>
  <c r="M171" i="5"/>
  <c r="N171" i="5"/>
  <c r="J171" i="5"/>
  <c r="K185" i="5"/>
  <c r="L185" i="5"/>
  <c r="M185" i="5"/>
  <c r="N185" i="5"/>
  <c r="J185" i="5"/>
  <c r="G17" i="19" l="1"/>
  <c r="I17" i="19"/>
  <c r="J17" i="19"/>
  <c r="L17" i="19"/>
  <c r="M17" i="19"/>
  <c r="O17" i="19"/>
  <c r="P17" i="19"/>
  <c r="R17" i="19"/>
  <c r="S17" i="19"/>
  <c r="U17" i="19"/>
  <c r="V17" i="19"/>
  <c r="X17" i="19"/>
  <c r="Y17" i="19"/>
  <c r="AA17" i="19"/>
  <c r="AB17" i="19"/>
  <c r="AD17" i="19"/>
  <c r="AE17" i="19"/>
  <c r="AG17" i="19"/>
  <c r="AH17" i="19"/>
  <c r="AJ17" i="19"/>
  <c r="AK17" i="19"/>
  <c r="AM17" i="19"/>
  <c r="AN17" i="19"/>
  <c r="AP17" i="19"/>
  <c r="AQ17" i="19"/>
  <c r="AS17" i="19"/>
  <c r="AT17" i="19"/>
  <c r="F17" i="19"/>
  <c r="J11" i="20" l="1"/>
  <c r="J10" i="20" s="1"/>
  <c r="J9" i="20" s="1"/>
  <c r="AR16" i="19"/>
  <c r="AR15" i="19"/>
  <c r="AR14" i="19"/>
  <c r="AR13" i="19"/>
  <c r="AR12" i="19"/>
  <c r="AR11" i="19"/>
  <c r="AR10" i="19"/>
  <c r="AR9" i="19"/>
  <c r="AR8" i="19"/>
  <c r="AR17" i="19" s="1"/>
  <c r="Z16" i="19"/>
  <c r="Z15" i="19"/>
  <c r="Z14" i="19"/>
  <c r="Z13" i="19"/>
  <c r="Z12" i="19"/>
  <c r="Z11" i="19"/>
  <c r="Z10" i="19"/>
  <c r="Z9" i="19"/>
  <c r="Z8" i="19"/>
  <c r="W16" i="19"/>
  <c r="W15" i="19"/>
  <c r="W14" i="19"/>
  <c r="W13" i="19"/>
  <c r="W12" i="19"/>
  <c r="W11" i="19"/>
  <c r="W10" i="19"/>
  <c r="W9" i="19"/>
  <c r="W8" i="19"/>
  <c r="T16" i="19"/>
  <c r="T15" i="19"/>
  <c r="T14" i="19"/>
  <c r="T13" i="19"/>
  <c r="T12" i="19"/>
  <c r="T11" i="19"/>
  <c r="T10" i="19"/>
  <c r="T9" i="19"/>
  <c r="T8" i="19"/>
  <c r="N16" i="19"/>
  <c r="K16" i="19"/>
  <c r="N15" i="19"/>
  <c r="K15" i="19"/>
  <c r="N14" i="19"/>
  <c r="K14" i="19"/>
  <c r="N13" i="19"/>
  <c r="K13" i="19"/>
  <c r="N12" i="19"/>
  <c r="K12" i="19"/>
  <c r="N11" i="19"/>
  <c r="K11" i="19"/>
  <c r="N10" i="19"/>
  <c r="K10" i="19"/>
  <c r="N9" i="19"/>
  <c r="K9" i="19"/>
  <c r="N8" i="19"/>
  <c r="K8" i="19"/>
  <c r="AO16" i="19"/>
  <c r="AL16" i="19"/>
  <c r="AI16" i="19"/>
  <c r="AF16" i="19"/>
  <c r="AC16" i="19"/>
  <c r="AO15" i="19"/>
  <c r="AL15" i="19"/>
  <c r="AI15" i="19"/>
  <c r="AF15" i="19"/>
  <c r="AC15" i="19"/>
  <c r="AO14" i="19"/>
  <c r="AL14" i="19"/>
  <c r="AI14" i="19"/>
  <c r="AF14" i="19"/>
  <c r="AC14" i="19"/>
  <c r="AO13" i="19"/>
  <c r="AL13" i="19"/>
  <c r="AI13" i="19"/>
  <c r="AF13" i="19"/>
  <c r="AC13" i="19"/>
  <c r="AO12" i="19"/>
  <c r="AL12" i="19"/>
  <c r="AI12" i="19"/>
  <c r="AF12" i="19"/>
  <c r="AC12" i="19"/>
  <c r="AO11" i="19"/>
  <c r="AL11" i="19"/>
  <c r="AI11" i="19"/>
  <c r="AF11" i="19"/>
  <c r="AC11" i="19"/>
  <c r="AO10" i="19"/>
  <c r="AL10" i="19"/>
  <c r="AI10" i="19"/>
  <c r="AF10" i="19"/>
  <c r="AC10" i="19"/>
  <c r="AO9" i="19"/>
  <c r="AL9" i="19"/>
  <c r="AI9" i="19"/>
  <c r="AF9" i="19"/>
  <c r="AC9" i="19"/>
  <c r="AO8" i="19"/>
  <c r="AO17" i="19" s="1"/>
  <c r="AL8" i="19"/>
  <c r="AI8" i="19"/>
  <c r="AF8" i="19"/>
  <c r="AC8" i="19"/>
  <c r="H20" i="9"/>
  <c r="AV20" i="9"/>
  <c r="AU20" i="9"/>
  <c r="AT20" i="9"/>
  <c r="AS20" i="9"/>
  <c r="AR20" i="9"/>
  <c r="AQ20" i="9"/>
  <c r="AP20" i="9"/>
  <c r="AO20" i="9"/>
  <c r="AN20" i="9"/>
  <c r="AM20" i="9"/>
  <c r="AL20" i="9"/>
  <c r="AK20" i="9"/>
  <c r="AJ20" i="9"/>
  <c r="AI20" i="9"/>
  <c r="AH20" i="9"/>
  <c r="AG20" i="9"/>
  <c r="AF20" i="9"/>
  <c r="AE20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G20" i="9"/>
  <c r="AV19" i="9"/>
  <c r="AU19" i="9"/>
  <c r="AT19" i="9"/>
  <c r="AS19" i="9"/>
  <c r="AR19" i="9"/>
  <c r="AQ19" i="9"/>
  <c r="AP19" i="9"/>
  <c r="AO19" i="9"/>
  <c r="AN19" i="9"/>
  <c r="AM19" i="9"/>
  <c r="AL19" i="9"/>
  <c r="AK19" i="9"/>
  <c r="AJ19" i="9"/>
  <c r="AI19" i="9"/>
  <c r="AH19" i="9"/>
  <c r="AG19" i="9"/>
  <c r="AF19" i="9"/>
  <c r="AE19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AV18" i="9"/>
  <c r="AU18" i="9"/>
  <c r="AS18" i="9"/>
  <c r="AR18" i="9"/>
  <c r="AP18" i="9"/>
  <c r="AO18" i="9"/>
  <c r="AM18" i="9"/>
  <c r="AL18" i="9"/>
  <c r="AJ18" i="9"/>
  <c r="AI18" i="9"/>
  <c r="AG18" i="9"/>
  <c r="AF18" i="9"/>
  <c r="AD18" i="9"/>
  <c r="AC18" i="9"/>
  <c r="AA18" i="9"/>
  <c r="Z18" i="9"/>
  <c r="X18" i="9"/>
  <c r="W18" i="9"/>
  <c r="U18" i="9"/>
  <c r="T18" i="9"/>
  <c r="R18" i="9"/>
  <c r="Q18" i="9"/>
  <c r="O18" i="9"/>
  <c r="N18" i="9"/>
  <c r="L18" i="9"/>
  <c r="K18" i="9"/>
  <c r="I18" i="9"/>
  <c r="H18" i="9"/>
  <c r="AT17" i="9"/>
  <c r="AQ17" i="9"/>
  <c r="AN17" i="9"/>
  <c r="AK17" i="9"/>
  <c r="AH17" i="9"/>
  <c r="AE17" i="9"/>
  <c r="AB17" i="9"/>
  <c r="Y17" i="9"/>
  <c r="V17" i="9"/>
  <c r="S17" i="9"/>
  <c r="P17" i="9"/>
  <c r="M17" i="9"/>
  <c r="J17" i="9"/>
  <c r="G17" i="9"/>
  <c r="AT16" i="9"/>
  <c r="AQ16" i="9"/>
  <c r="AN16" i="9"/>
  <c r="AK16" i="9"/>
  <c r="AH16" i="9"/>
  <c r="AE16" i="9"/>
  <c r="AB16" i="9"/>
  <c r="Y16" i="9"/>
  <c r="V16" i="9"/>
  <c r="S16" i="9"/>
  <c r="P16" i="9"/>
  <c r="M16" i="9"/>
  <c r="J16" i="9"/>
  <c r="G16" i="9"/>
  <c r="AT15" i="9"/>
  <c r="AQ15" i="9"/>
  <c r="AN15" i="9"/>
  <c r="AK15" i="9"/>
  <c r="AH15" i="9"/>
  <c r="AE15" i="9"/>
  <c r="AB15" i="9"/>
  <c r="Y15" i="9"/>
  <c r="V15" i="9"/>
  <c r="S15" i="9"/>
  <c r="P15" i="9"/>
  <c r="M15" i="9"/>
  <c r="J15" i="9"/>
  <c r="G15" i="9"/>
  <c r="AT14" i="9"/>
  <c r="AQ14" i="9"/>
  <c r="AN14" i="9"/>
  <c r="AK14" i="9"/>
  <c r="AH14" i="9"/>
  <c r="AE14" i="9"/>
  <c r="AB14" i="9"/>
  <c r="Y14" i="9"/>
  <c r="V14" i="9"/>
  <c r="S14" i="9"/>
  <c r="P14" i="9"/>
  <c r="M14" i="9"/>
  <c r="J14" i="9"/>
  <c r="G14" i="9"/>
  <c r="AT13" i="9"/>
  <c r="AQ13" i="9"/>
  <c r="AN13" i="9"/>
  <c r="AK13" i="9"/>
  <c r="AH13" i="9"/>
  <c r="AE13" i="9"/>
  <c r="AB13" i="9"/>
  <c r="Y13" i="9"/>
  <c r="V13" i="9"/>
  <c r="S13" i="9"/>
  <c r="P13" i="9"/>
  <c r="M13" i="9"/>
  <c r="J13" i="9"/>
  <c r="G13" i="9"/>
  <c r="AT12" i="9"/>
  <c r="AQ12" i="9"/>
  <c r="AN12" i="9"/>
  <c r="AK12" i="9"/>
  <c r="AH12" i="9"/>
  <c r="AE12" i="9"/>
  <c r="AB12" i="9"/>
  <c r="Y12" i="9"/>
  <c r="V12" i="9"/>
  <c r="S12" i="9"/>
  <c r="P12" i="9"/>
  <c r="M12" i="9"/>
  <c r="J12" i="9"/>
  <c r="G12" i="9"/>
  <c r="AT11" i="9"/>
  <c r="AQ11" i="9"/>
  <c r="AN11" i="9"/>
  <c r="AK11" i="9"/>
  <c r="AH11" i="9"/>
  <c r="AE11" i="9"/>
  <c r="AB11" i="9"/>
  <c r="Y11" i="9"/>
  <c r="V11" i="9"/>
  <c r="S11" i="9"/>
  <c r="P11" i="9"/>
  <c r="M11" i="9"/>
  <c r="J11" i="9"/>
  <c r="G11" i="9"/>
  <c r="AT10" i="9"/>
  <c r="AQ10" i="9"/>
  <c r="AN10" i="9"/>
  <c r="AK10" i="9"/>
  <c r="AH10" i="9"/>
  <c r="AE10" i="9"/>
  <c r="AB10" i="9"/>
  <c r="Y10" i="9"/>
  <c r="V10" i="9"/>
  <c r="S10" i="9"/>
  <c r="P10" i="9"/>
  <c r="M10" i="9"/>
  <c r="J10" i="9"/>
  <c r="G10" i="9"/>
  <c r="AT9" i="9"/>
  <c r="AQ9" i="9"/>
  <c r="AN9" i="9"/>
  <c r="AK9" i="9"/>
  <c r="AH9" i="9"/>
  <c r="AE9" i="9"/>
  <c r="AB9" i="9"/>
  <c r="Y9" i="9"/>
  <c r="V9" i="9"/>
  <c r="S9" i="9"/>
  <c r="P9" i="9"/>
  <c r="M9" i="9"/>
  <c r="J9" i="9"/>
  <c r="G9" i="9"/>
  <c r="K17" i="19" l="1"/>
  <c r="Z17" i="19"/>
  <c r="N17" i="19"/>
  <c r="AC17" i="19"/>
  <c r="W17" i="19"/>
  <c r="AF17" i="19"/>
  <c r="AI17" i="19"/>
  <c r="AL17" i="19"/>
  <c r="T17" i="19"/>
  <c r="M18" i="9"/>
  <c r="AK18" i="9"/>
  <c r="S18" i="9"/>
  <c r="AE18" i="9"/>
  <c r="G18" i="9"/>
  <c r="Y18" i="9"/>
  <c r="J18" i="9"/>
  <c r="V18" i="9"/>
  <c r="AH18" i="9"/>
  <c r="AT18" i="9"/>
  <c r="AQ18" i="9"/>
  <c r="AB18" i="9"/>
  <c r="AN18" i="9"/>
  <c r="P18" i="9"/>
  <c r="R12" i="20" l="1"/>
  <c r="R11" i="20" s="1"/>
  <c r="R10" i="20" s="1"/>
  <c r="R9" i="20" s="1"/>
  <c r="I11" i="20"/>
  <c r="I10" i="20" s="1"/>
  <c r="I9" i="20" s="1"/>
  <c r="K11" i="20"/>
  <c r="K10" i="20" s="1"/>
  <c r="K9" i="20" s="1"/>
  <c r="L11" i="20"/>
  <c r="L10" i="20" s="1"/>
  <c r="L9" i="20" s="1"/>
  <c r="M11" i="20"/>
  <c r="M10" i="20" s="1"/>
  <c r="M9" i="20" s="1"/>
  <c r="N11" i="20"/>
  <c r="N10" i="20" s="1"/>
  <c r="N9" i="20" s="1"/>
  <c r="O11" i="20"/>
  <c r="O10" i="20" s="1"/>
  <c r="O9" i="20" s="1"/>
  <c r="P11" i="20"/>
  <c r="P10" i="20" s="1"/>
  <c r="P9" i="20" s="1"/>
  <c r="Q11" i="20"/>
  <c r="Q10" i="20" s="1"/>
  <c r="Q9" i="20" s="1"/>
  <c r="H11" i="20"/>
  <c r="H10" i="20" s="1"/>
  <c r="H9" i="20" s="1"/>
  <c r="F16" i="12" l="1"/>
  <c r="G16" i="12"/>
  <c r="E16" i="12"/>
  <c r="E17" i="19" l="1"/>
  <c r="Q16" i="19"/>
  <c r="H16" i="19"/>
  <c r="E16" i="19"/>
  <c r="Q15" i="19"/>
  <c r="H15" i="19"/>
  <c r="E15" i="19"/>
  <c r="Q14" i="19"/>
  <c r="H14" i="19"/>
  <c r="E14" i="19"/>
  <c r="Q13" i="19"/>
  <c r="H13" i="19"/>
  <c r="E13" i="19"/>
  <c r="Q12" i="19"/>
  <c r="H12" i="19"/>
  <c r="E12" i="19"/>
  <c r="Q11" i="19"/>
  <c r="H11" i="19"/>
  <c r="E11" i="19"/>
  <c r="Q10" i="19"/>
  <c r="H10" i="19"/>
  <c r="E10" i="19"/>
  <c r="Q9" i="19"/>
  <c r="H9" i="19"/>
  <c r="E9" i="19"/>
  <c r="Q8" i="19"/>
  <c r="H8" i="19"/>
  <c r="E8" i="19"/>
  <c r="H17" i="19" l="1"/>
  <c r="Q17" i="19"/>
  <c r="D6" i="7"/>
  <c r="E6" i="7"/>
  <c r="F6" i="7"/>
  <c r="G6" i="7"/>
  <c r="D9" i="7"/>
  <c r="E9" i="7"/>
  <c r="F9" i="7"/>
  <c r="G9" i="7"/>
  <c r="C9" i="7"/>
  <c r="C6" i="7"/>
  <c r="D5" i="7" l="1"/>
  <c r="F5" i="7"/>
  <c r="G5" i="7"/>
  <c r="E5" i="7"/>
  <c r="C5" i="7"/>
  <c r="E8" i="10" l="1"/>
  <c r="E13" i="10" s="1"/>
  <c r="F8" i="10"/>
  <c r="F13" i="10" s="1"/>
  <c r="E12" i="10" l="1"/>
  <c r="F12" i="10"/>
  <c r="D8" i="10"/>
  <c r="D13" i="10" l="1"/>
  <c r="D12" i="10"/>
</calcChain>
</file>

<file path=xl/sharedStrings.xml><?xml version="1.0" encoding="utf-8"?>
<sst xmlns="http://schemas.openxmlformats.org/spreadsheetml/2006/main" count="842" uniqueCount="506">
  <si>
    <t>ՄԱՍ 1. ՊԵՏԱԿԱՆ ՄԱՐՄՆԻ ՌԱԶՄԱՎԱՐՈՒԹՅԱՆ ԸՆԴՀԱՆՈՒՐ ՆԿԱՐԱԳՐՈՒԹՅՈՒՆԸ</t>
  </si>
  <si>
    <t>ՄԱՍ 2. ՊԵՏԱԿԱՆ ՄԱՐՄՆԻ ԿՈՂՄԻՑ ԻՐԱԿԱՆԱՑՎՈՂ ԲՅՈՒՋԵՏԱՅԻՆ ԾՐԱԳՐԵՐԸ ԵՎ ՄԻՋՈՑԱՌՈՒՄՆԵՐԸ</t>
  </si>
  <si>
    <t>Ծրագիր</t>
  </si>
  <si>
    <t>ՄԱՍ 3 ՊԵՏԱԿԱՆ ՄԱՐՄՆԻ ԾՐԱԳՐԵՐԻ ԳԾՈՎ ՎԵՐՋՆԱԿԱՆ ԱՐԴՅՈՒՆՔԻ ՑՈՒՑԱՆԻՇՆԵՐԸ</t>
  </si>
  <si>
    <t>Ծրագրի վերջնական արդյունքները</t>
  </si>
  <si>
    <t xml:space="preserve">Ելակետը </t>
  </si>
  <si>
    <t>Թիրախը</t>
  </si>
  <si>
    <t>2026թ</t>
  </si>
  <si>
    <t>Ծրագրային դասիչը</t>
  </si>
  <si>
    <t>Բաժին</t>
  </si>
  <si>
    <t xml:space="preserve">Խումբ </t>
  </si>
  <si>
    <t>Դաս</t>
  </si>
  <si>
    <t>Ընդամենը</t>
  </si>
  <si>
    <t>X</t>
  </si>
  <si>
    <t>(հազար դրամներով)</t>
  </si>
  <si>
    <t>Եկամուտների ստացման աղբյուրների անվանումները</t>
  </si>
  <si>
    <t>Կանխատեսում</t>
  </si>
  <si>
    <t>2026թ.</t>
  </si>
  <si>
    <t>ԸՆԴԱՄԵՆԸ</t>
  </si>
  <si>
    <t>1. Վճարովի ծառայությունների մատուցումից և աշխատանքների կատարումից</t>
  </si>
  <si>
    <t>Արտաքին միջոցներ</t>
  </si>
  <si>
    <t>ՀՀ կառ. համաֆինանսավորում</t>
  </si>
  <si>
    <t>Մնացորդ</t>
  </si>
  <si>
    <t>Վարկային ծրագրեր</t>
  </si>
  <si>
    <t>Դրամաշնորհային ծրագրեր</t>
  </si>
  <si>
    <t>Միջոցառում</t>
  </si>
  <si>
    <t>3.2 Ծախսային խնայողությունների գծով առաջարկները (-) նշանով</t>
  </si>
  <si>
    <t>3.3 Նոր նախաձեռնությունների գծով ընդհանուր ծախսերը</t>
  </si>
  <si>
    <t>Ծրագրի սկիզբն ըստ համապատասխան համաձայնագրի</t>
  </si>
  <si>
    <t>Ծրագրի ավարտն ըստ համապատասխան համաձայնագրի (ներառյալ փոփոխությունները)</t>
  </si>
  <si>
    <t>Առաջին եռամսյակ</t>
  </si>
  <si>
    <t>Երկրորդ եռամսյակ</t>
  </si>
  <si>
    <t>Երրորդ եռամսյակ</t>
  </si>
  <si>
    <t>Չորրորդ եռամսյակ</t>
  </si>
  <si>
    <t>Տարի</t>
  </si>
  <si>
    <t xml:space="preserve">Աղյուսակ 1. Քաղաքականությանն առնչվող բյուջետային ծրագրերն ու միջոցառումները </t>
  </si>
  <si>
    <t>Միջոցառման անվանումը</t>
  </si>
  <si>
    <t>ԼՐԱՑՄԱՆ ՊԱՀԱՆՋՆԵՐ</t>
  </si>
  <si>
    <t>Ռիսկի նկարագրությունը</t>
  </si>
  <si>
    <t>Հնարավոր ազդեցությունը նպատակների և արդյունքային ցուցանիշների վրա</t>
  </si>
  <si>
    <t>Ռիսկի կանխման/ հաղթահարման հնարավոր ուղիները</t>
  </si>
  <si>
    <t>Ընդամենը՝ որից</t>
  </si>
  <si>
    <t>Ցուցանիշներ</t>
  </si>
  <si>
    <t>Արտաքին աղբյուրներից ստացվող ֆինանսավորման տեսակը՝ ըստ ծրագրերի</t>
  </si>
  <si>
    <t>x</t>
  </si>
  <si>
    <t xml:space="preserve">Հավելված N 3. Բյուջետային ծրագրերի և ակնկալվող արդյունքների ներկայացման ձևաչափ </t>
  </si>
  <si>
    <t>Հավելված N 4. Բյուջետային ծրագրերի գծով ամփոփ ծախսերն ըստ բյուջետային ծախսերի գործառական դասակարգման տարրերի և ըստ տնտեսագիտական դասակարգման հոդվածների</t>
  </si>
  <si>
    <t xml:space="preserve">Կանխատեսում (հազար դրամներով)   </t>
  </si>
  <si>
    <t>Հավելված N 6. Պետական մարմնի և դրա ենթակա կազմակերպությունների ստացվելիք եկամուտների աղբյուրները (բացառությամբ պետական բյուջեից ստացվող եկամուտների)</t>
  </si>
  <si>
    <t>Հավելված N 5. Բյուջետային ծրագրերի/միջոցառումների գծով ծախսերը՝ վարչատարածքային բաժանմամբ (ըստ մարզերի)</t>
  </si>
  <si>
    <t>Ընդամենը ըստ մարզերի</t>
  </si>
  <si>
    <t xml:space="preserve">Ընդամենը </t>
  </si>
  <si>
    <t>Ծրագրի /Միջոցառման անվանումը</t>
  </si>
  <si>
    <t>Հավելված N 8. Ամփոփ ֆինանսական պահանջներ ՄԺԾԾ ժամանակահատվածի համար</t>
  </si>
  <si>
    <t>Հավելված 10․ Հայտի հետ կապված հիմնական ռիսկերը</t>
  </si>
  <si>
    <t>Հավելված N 3. Բյուջետային ծրագրերի և ակնկալվող արդյունքների ներկայացման ձևաչափ</t>
  </si>
  <si>
    <t>1.  Լրացվում է հայտը ներկայացնող պետական մարմնի անվանումը</t>
  </si>
  <si>
    <t>ՄԱՍ 3. ՊԵՏԱԿԱՆ ՄԱՐՄՆԻ ԾՐԱԳՐԵՐԻ ԳԾՈՎ ՎԵՐՋՆԱԿԱՆ ԱՐԴՅՈՒՆՔԻ ՑՈՒՑԱՆԻՇՆԵՐԸ</t>
  </si>
  <si>
    <t xml:space="preserve">ՄԱՍ 4. ՊԵՏԱԿԱՆ ՄԱՐՄՆԻ ԳԾՈՎ ԱՐԴՅՈՒՆՔԱՅԻՆ (ԿԱՏԱՐՈՂԱԿԱՆ) ՑՈՒՑԱՆԻՇՆԵՐԸ </t>
  </si>
  <si>
    <t>Ծրագրի միջոցառումները</t>
  </si>
  <si>
    <t>31․ Ծախսերը ներկայացնել նաև դրամով՝ կիրառելով փետրվարի 1-ի արտարժույթի ԿԲ փոխարժեքը</t>
  </si>
  <si>
    <t>Հավելված N 9. Միջոլորտային (խաչվող) առանձին քաղաքականություններին առնչվող ծրագրերի և միջոցառումների ներկայացման ամփոփ ձևաչափ</t>
  </si>
  <si>
    <r>
      <t>Պետական մարմնի անվանումը</t>
    </r>
    <r>
      <rPr>
        <vertAlign val="superscript"/>
        <sz val="8"/>
        <color rgb="FF000000"/>
        <rFont val="GHEA Grapalat"/>
        <family val="3"/>
      </rPr>
      <t>1</t>
    </r>
    <r>
      <rPr>
        <sz val="8"/>
        <color rgb="FF000000"/>
        <rFont val="GHEA Grapalat"/>
        <family val="3"/>
      </rPr>
      <t>՝</t>
    </r>
  </si>
  <si>
    <r>
      <t>1. Հիմնական ռազմավարական նպատակները և գերակա վերջնական արդյունքները</t>
    </r>
    <r>
      <rPr>
        <vertAlign val="superscript"/>
        <sz val="10"/>
        <color theme="1"/>
        <rFont val="GHEA Grapalat"/>
        <family val="3"/>
      </rPr>
      <t>2</t>
    </r>
    <r>
      <rPr>
        <sz val="10"/>
        <color theme="1"/>
        <rFont val="GHEA Grapalat"/>
        <family val="3"/>
      </rPr>
      <t xml:space="preserve"> </t>
    </r>
  </si>
  <si>
    <t>2․ Համառոտ ներկայացնել այն հիմնական ռազմավարական նպատակները և գերակա վերջնական արդյունքները, որոնց վրա պետական մարմինը ձգտում է ներազդել իր պատասխանատվության ներքո իրականացվող բյուջետային ծրագրերի և միջոցառումների միջոցով</t>
  </si>
  <si>
    <t>3․ Համառոտ ներկայացնել պետական մարմնի պատասխանատվության ներքո իրականացվող բյուջետային ծրագրերում կատարվող հիմնական փոփոխությունները՝ ներառյալ փոփոխություններ մատուցվող ծառայություններում, տրամադրվող տրանսֆերտներում և շահառուների շրջանակներում: Ներկայացնել միայն այն փոփոխությունները, որոնք հատկապես կարևորվում են հիմնական գերակա վերջնական արդյունքների ձեռք բերման տեսանկյունից</t>
  </si>
  <si>
    <t>4.Համառոտ ներկայացնել պետական մարմնի պատասխանատվության ներքո իրականացվող բյուջետային ծրագրերի շրջանակներում իրականացվող Կապիտալ բնույթի հիմնական միջոցառումները , որոնք ուղղված են գերակա վերջնական արդյուքների ապահովմանը</t>
  </si>
  <si>
    <t>7․ Լրացվում է համապատասխան ծրագրի գծով ընդհանուր հատկացումների չափը՝ բազային (փաստացի),  պլանավորվող և կանխատեսվող տարիների համար։ Այն հավասար է տվյալ ծրագրի բոլոր միջոցառումների գծով հատկացումների հանրագումարին</t>
  </si>
  <si>
    <t>11․  Լրացվում է ծրագրի նպատակը</t>
  </si>
  <si>
    <t>12․ Լրացվում է ծրագրի դասիչը՝ Ծրագրային դասակարգչով սահմանված դասիչներին համապատասխան</t>
  </si>
  <si>
    <t>13․  Լրացվում է ծրագրի անվանումը</t>
  </si>
  <si>
    <t xml:space="preserve">14. Լրացվում է ծրագրի վերջնական արդյունքի չափորոշիչը։ </t>
  </si>
  <si>
    <t>15.Լրացվում է վերջնական արդյունքի չափորոշիչի ելակետային փաստացի ցուցանիշը, որի նկատմամբ դիտարկվում է վերջնական արդյունքի ցուցանիշների դինամիկան (որպես ելակետային ցուցանիշ դիտել 2022թվականի փաստացի ցուցանիշը իսկ անհնարինության դեպքում վերջին փաստացի ցուցանիշը)</t>
  </si>
  <si>
    <t>16. Լրացվում է վերջնական արդյունքի չափորոշիչի ելակետային ցուցանիշի ժամկետը (որպես ելակետային ժամկետ դիտել 2021 թվականը իսկ անհնարինության դեպքում վերջին փաստացի ցուցանիշի ժամկետը)</t>
  </si>
  <si>
    <t>17. Լրացվում է վերջնական արդյունքի չափորոշիչի թիրախային/կանխատեսվող ցուցանիշը, որի նկատմամբ դիտարկվում է վերջնական արդյունքի ցուցանիշների դինամիկան։ Անհրաժեշտ է, հաշվի առնել, որպեսզի ծրագրերի վերջնարդյունքները բխեն ոլորտային քաղաքականության կամ ՀՀ կառավարության ծրագրով սահմանված քաղաքականության թիրախներից:</t>
  </si>
  <si>
    <t>18. Լրացվում է վերջնական արդյունքի չափորոշիչի թիրախային /կանխատեսվող ժամկետը։</t>
  </si>
  <si>
    <t>19. Ներկայացնել համապատասխան ծրագրերի գծով սահմանվող վերջնական արդյունքների չափորոշիչների կապը ՀՀ կառավարության ծրագրով և/կամ գործող այլ ռազմավարական փաստաթղթերով սահմանված քաղաքականության կոնկրետ նպատակների և թիրախների հետ, կատարելով հղումներ համապատասխան փաստաթղթերին, ներկայացնելով համապատասխան դրույթներ և փաստաթղթերով սահմանված թիրախային ցուցանիշներ: Ներկայացնել նաև թե ինչպես են ծրագրերի վերջնական արդյունքները նպաստելու համապատասխան քաղաքականության թիրախների իրագործմանը:</t>
  </si>
  <si>
    <t>20. Ներկայացնել համապատասխան ծրագրերի գծով սահմանվող վերջնական արդյունքների չափորոշիչների կապը ՄԱԿ-ի «Կայուն զարգացման 2030 օրակարգում» ներառված կայուն զարգացման 17 նպատակներն և դրանց գծով սահմանված գլոբալ ցուցանիշների հետ: Այն դեպքերում, երբ միևնույն ծրագիրը կապված է մեկից ավելի զարգացման նպատակների և ցուցանիշների հետ, անհրաժեշտ է նշել համապատասխան նպատակներն ու ցուցանիշները՝ նկարագրելով, թե ինչպես են ծրագրերի վերջնական արդյունքները նպաստելու դրանց իրագործմանը: ՄԱԿ-ի կայուն զարգացման նպպատակների և գլոբալ ցուցանիշների վերաբերյալ մանրամասն տեղեկատվությունը կարելի է ծանոթանալ ՄԱԿ-ի պաշտոնական ինտերնետային կայքից` հետևյալ հղումով (http://un.am/hy/p/sustainabledevelopmentgoals):</t>
  </si>
  <si>
    <t xml:space="preserve">21․ Ձևաչափում տեղեկատվությունը ներկայացվում է պետական մարմնին տրամադրվող հատկացումների շրջանակներում իրականացվող յուրաքանչյուր միջոցառման գծով՝ խմբավորված ըստ առանձին ծրագրերի </t>
  </si>
  <si>
    <t>22․ Հաջորդաբար ներկայացվող աղյուսակների տեսքով ներկայացվում են համապատասխան ծրագրի գծով միջոցառումներից յուրաքանչյուրի գծով արդյունքային (կատարողական) ցուցանիշները։ Անհրաժեշտ է հաշվի առնել, որ ծրագրերի միջոցառումները ունենան հստակ/ չափելի/համադրելի ուղղակի արդյունքի ոչ ֆինանսական ցուցանիշներ։</t>
  </si>
  <si>
    <t>24․ Լրացվում է տվյալ միջոցառման տեսակը՝ Ծառայությունների մատուցում, Տրանսֆերտների տրամադրում, Ֆինանսավորման ծախսերի իրականացում և այլն: Միջոցառումների տեսակների սպառիչ ցանկը և դրանց առնչվող տեղեկատվության վերաբերյալ մանրամասն պահանջները ներկայացված են մեթոդական ցուցումների բաղկացուցիչ մաս հանդիսացող «Ծրագրային բյուջետավորման ձևաչափով բյուջետային ծրագրերի և միջոցառումների սահմանման» մեթոդական ձեռնարկով:</t>
  </si>
  <si>
    <t xml:space="preserve">25․ Ծառայությունների դեպքում լրացվում է ծառայությունը մատուցող կազմակերպության(ների) անվանում(ներ)ը (օրինակ՝ դպրոցներ, հիվանդանոցներ, թատրոններ, թանգարաններ և այլն): Հանրային սեփականության կառավարման միջոցառումների դեպքում՝ լրացվում է ակտիվն օգտագործող կազմակերպության(ների) անվանում(ներ)ը, Տրանսֆերտների դեպքում՝ շահառուների ընտրության չափանիշները: </t>
  </si>
  <si>
    <t xml:space="preserve">26․  Լրացվում է ոչ ֆինանսական չափորոշիչի տեսակը (քանակի, որակի, ծածկույթի, ժամկետի և այլ չափորոշիչ): Միջոցառման գծով այլ ֆինանսական չափորոշիչ (օրինակ՝ մատուցվող ծառայության  միավորի գինը և այլն) սահմանված լինելու դեպքում այս դաշտում լրացվում է &lt;Ոչ ֆինանսական չափորոշիչ&gt; բառերը: Յուրաքանչյուր չափորոշիչի վերաբերյալ տեղեկատվությունն անհրաժեշտ է ներկայացնել առանձին տողով: Ոչ ֆինանսական չափորոշիչներ և ցուցանիշներ չեն ներկայացվում պետական մարմինների ներքին ծառայությունների համար նախատեսվող վարչական բնույթի միջոցառումների համար: Այն ծրագրերի և միջոցառումների դեպքում, որոնք առնչվում են միջոլորտային (խաչվող) քաղաքականությունների նպատակների և գերակայությունների (գենդերային քաղաքականություն, կորոնավիրուսի համավարակի հետևանքների հաղթահարում, 2020թ Արցախյան պատերազմի հետևանքների հաղթահարում/տնտեսության հետպատերազմյան վերականգնում) հետ, ոչ-ֆինանսական արդյունքների  ցուցանիշների կազմում անհրաժեշտ է ներառել նաև այդ քաղաքականություններին առնչվող, այդ թվում՝ գենդերային զգայուն ոչ-ֆինանսական ցուցանիշներ: </t>
  </si>
  <si>
    <t xml:space="preserve">28․ Բացել բյուջետային ծախսերը ըստ բյուջետային ծախսերի տնտեսագիտական դասակարգման առանձին կատեգորիաների մակարդակով </t>
  </si>
  <si>
    <t>29․ Բացել բյուջետային ծախսերը առանձին մարզերի մակարդակով</t>
  </si>
  <si>
    <t>30․ Եթե նվիրատվությունները ստացվում են նաև արտաքին աղբյուրներից, ապա դրանք համառոտ նկարագրել ըստ յուրաքանչյուր նվիրատուի</t>
  </si>
  <si>
    <t>33․ Ծախսերը ներկայացնել նաև դրամով՝ կիրառելով փետրվարի 1-ի արտարժույթի ԿԲ փոխարժեքը</t>
  </si>
  <si>
    <t xml:space="preserve">34. Յուրքանչյուր առանձին միջոլորտային (խաչվող) քաղաքականության համար լրացվում է առանձին ձևաչափ: </t>
  </si>
  <si>
    <t>35. Նշվում է միջոլորտային (խաչվող) քաղաքականության անվանումը: Խոսքը վերաբերվում է այնպիսի քաղաքականությունների մասին, որոնց արդյունքներն ու դրանց շրջանակներում իրականացվող միջոցառումներն առնչվում են մեկից ավելի ոլորտների, նպատակների և գերատեսչությունների հետ և առկա ծրագրային կառուցվածքը հնարավորություն չի տալիս արդյունավետ կերպով առանձնացնել այդ քաղաքականություններին ուղղված ծախսերը (օրինակ՝ գենդերային քաղաքականություն, կորոնավիրուսի համավարակի հետևանքների հաղթահարում և այլն):</t>
  </si>
  <si>
    <t>36. Նշվում է տվյալ խաչվող քաղաքականության նպատակ(ներ)ը:  Հնարավորության դեպքում անհրաժեշտ է կատարել հղումներ ՀՀ կառավարության համապատասխան նպատակներն ու գերակայությունները սահմանող փաստաթղթերին:</t>
  </si>
  <si>
    <t>37. Նշվում է տվյալ քաղաքականության շրջանակներում միջինժամկետ հատվածում ակնկալվող հիմնական արդյունքները: Արդյունքները նկարագրելիս հնարավորության սահմաններում անհրաժեշտ է ներկայացնել այն հիմնական վերջնական արդյունքները, որոնց նպաստելու են ներկայացված  միջոցառումների իրականացումը:</t>
  </si>
  <si>
    <t xml:space="preserve">39. Լրացվում է համապատասխան խաչվող քաղաքականությանն առնչվող միջոցառումների (գոյություն ունեցող պարտավորություններ և նոր նախաձեռնություններ հանդիսացող) գծով համապատասխան տարիների համար հաշվարկված ծախսերը: </t>
  </si>
  <si>
    <t>40. Ներկայացվում է տեղեկատվություն համապատասխան խաչվող քաղաքականությանը տվյալ միջոցառման առնչության վերաբերյալ: Առնչությունը ներկայացնելիս, անհրաժեշտ է հստակեցնել, թե ինչպես է տվյալ միջոցառումը նպաստելու խաչվող քաղաքականության նպատակների իրականացմանը, այդ թվում՝ այն հիմնավորելով համապատասխան արդյունքային ցուցանիշներով: Այն դեպքում, երբ միջոցառման շրջանակներում իրականացվող ծախսերի միայն մի մասն է առնչվում խաչվող քաղաքականությանը, անհրաժեշտ է այդ մասին կատարել նշում՝ հնարավորության դեպքում նկարագրելով միջոցառման առնչվող բաղադրիչ(ներ)ը:</t>
  </si>
  <si>
    <r>
      <t>2. Բյուջետային ծրագրերում կատարվող հիմնական փոփոխությունները</t>
    </r>
    <r>
      <rPr>
        <vertAlign val="superscript"/>
        <sz val="10"/>
        <color theme="1"/>
        <rFont val="GHEA Grapalat"/>
        <family val="3"/>
      </rPr>
      <t>3</t>
    </r>
  </si>
  <si>
    <r>
      <t>3.Կապիտալ բնույթի հիմնական միջոցառումները</t>
    </r>
    <r>
      <rPr>
        <vertAlign val="superscript"/>
        <sz val="10"/>
        <color theme="1"/>
        <rFont val="GHEA Grapalat"/>
        <family val="3"/>
      </rPr>
      <t>4</t>
    </r>
    <r>
      <rPr>
        <sz val="10"/>
        <color theme="1"/>
        <rFont val="GHEA Grapalat"/>
        <family val="3"/>
      </rPr>
      <t xml:space="preserve"> </t>
    </r>
  </si>
  <si>
    <r>
      <t>Նպատակը</t>
    </r>
    <r>
      <rPr>
        <vertAlign val="superscript"/>
        <sz val="8"/>
        <color rgb="FF000000"/>
        <rFont val="GHEA Grapalat"/>
        <family val="3"/>
      </rPr>
      <t xml:space="preserve">11 </t>
    </r>
  </si>
  <si>
    <r>
      <t>Ծրագրի դասիչը</t>
    </r>
    <r>
      <rPr>
        <vertAlign val="superscript"/>
        <sz val="8"/>
        <color rgb="FF000000"/>
        <rFont val="GHEA Grapalat"/>
        <family val="3"/>
      </rPr>
      <t>12</t>
    </r>
  </si>
  <si>
    <r>
      <t>Ծրագրի անվանումը</t>
    </r>
    <r>
      <rPr>
        <vertAlign val="superscript"/>
        <sz val="8"/>
        <color rgb="FF000000"/>
        <rFont val="GHEA Grapalat"/>
        <family val="3"/>
      </rPr>
      <t>13</t>
    </r>
  </si>
  <si>
    <r>
      <t>Չափորոշիչը</t>
    </r>
    <r>
      <rPr>
        <vertAlign val="superscript"/>
        <sz val="8"/>
        <color theme="1"/>
        <rFont val="GHEA Grapalat"/>
        <family val="3"/>
      </rPr>
      <t>14</t>
    </r>
  </si>
  <si>
    <r>
      <t>Ցուցանիշը</t>
    </r>
    <r>
      <rPr>
        <vertAlign val="superscript"/>
        <sz val="8"/>
        <color theme="1"/>
        <rFont val="GHEA Grapalat"/>
        <family val="3"/>
      </rPr>
      <t>15</t>
    </r>
  </si>
  <si>
    <r>
      <t>Ժամկետը</t>
    </r>
    <r>
      <rPr>
        <vertAlign val="superscript"/>
        <sz val="8"/>
        <color theme="1"/>
        <rFont val="GHEA Grapalat"/>
        <family val="3"/>
      </rPr>
      <t>16</t>
    </r>
  </si>
  <si>
    <r>
      <t>Ցուցանիշը</t>
    </r>
    <r>
      <rPr>
        <vertAlign val="superscript"/>
        <sz val="8"/>
        <color theme="1"/>
        <rFont val="GHEA Grapalat"/>
        <family val="3"/>
      </rPr>
      <t>17</t>
    </r>
  </si>
  <si>
    <r>
      <t>Ժամկետը</t>
    </r>
    <r>
      <rPr>
        <vertAlign val="superscript"/>
        <sz val="8"/>
        <color theme="1"/>
        <rFont val="GHEA Grapalat"/>
        <family val="3"/>
      </rPr>
      <t>18</t>
    </r>
  </si>
  <si>
    <r>
      <t>Կապը ՄԱԿ-ի կայուն զարգացման նպատակների և ցուցանիշների հետ</t>
    </r>
    <r>
      <rPr>
        <vertAlign val="superscript"/>
        <sz val="8"/>
        <color rgb="FF000000"/>
        <rFont val="GHEA Grapalat"/>
        <family val="3"/>
      </rPr>
      <t>20</t>
    </r>
  </si>
  <si>
    <r>
      <t>Գործառական դասակարգման</t>
    </r>
    <r>
      <rPr>
        <vertAlign val="superscript"/>
        <sz val="11"/>
        <color theme="1"/>
        <rFont val="Calibri"/>
        <family val="2"/>
        <scheme val="minor"/>
      </rPr>
      <t xml:space="preserve"> 27</t>
    </r>
  </si>
  <si>
    <r>
      <t>2.  Ստացվող նվիրատվություններից</t>
    </r>
    <r>
      <rPr>
        <vertAlign val="superscript"/>
        <sz val="8"/>
        <color theme="1"/>
        <rFont val="GHEA Grapalat"/>
        <family val="3"/>
      </rPr>
      <t>30</t>
    </r>
  </si>
  <si>
    <r>
      <t>Հավելված N 9. Միջոլորտային (խաչվող) առանձին քաղաքականություններին առնչվող ծրագրերի և միջոցառումների ներկայացման ամփոփ ձևաչափ</t>
    </r>
    <r>
      <rPr>
        <b/>
        <i/>
        <vertAlign val="superscript"/>
        <sz val="12"/>
        <color theme="1"/>
        <rFont val="GHEA Grapalat"/>
        <family val="3"/>
      </rPr>
      <t>34</t>
    </r>
    <r>
      <rPr>
        <b/>
        <i/>
        <sz val="12"/>
        <color theme="1"/>
        <rFont val="GHEA Grapalat"/>
        <family val="3"/>
      </rPr>
      <t xml:space="preserve"> </t>
    </r>
  </si>
  <si>
    <r>
      <t xml:space="preserve">Քաղաքականությունը՝ </t>
    </r>
    <r>
      <rPr>
        <vertAlign val="superscript"/>
        <sz val="9"/>
        <color theme="1"/>
        <rFont val="GHEA Grapalat"/>
        <family val="3"/>
      </rPr>
      <t>35</t>
    </r>
  </si>
  <si>
    <r>
      <t xml:space="preserve">Նպատակը՝ </t>
    </r>
    <r>
      <rPr>
        <vertAlign val="superscript"/>
        <sz val="9"/>
        <color theme="1"/>
        <rFont val="GHEA Grapalat"/>
        <family val="3"/>
      </rPr>
      <t>36</t>
    </r>
  </si>
  <si>
    <r>
      <t xml:space="preserve">Ակնկալվող արդյունքները՝ </t>
    </r>
    <r>
      <rPr>
        <vertAlign val="superscript"/>
        <sz val="9"/>
        <color theme="1"/>
        <rFont val="GHEA Grapalat"/>
        <family val="3"/>
      </rPr>
      <t>37</t>
    </r>
  </si>
  <si>
    <r>
      <t xml:space="preserve">Առկա իրավիճակի նկարագրությունը՝ </t>
    </r>
    <r>
      <rPr>
        <vertAlign val="superscript"/>
        <sz val="9"/>
        <color theme="1"/>
        <rFont val="GHEA Grapalat"/>
        <family val="3"/>
      </rPr>
      <t>38</t>
    </r>
  </si>
  <si>
    <r>
      <t>Միջոցառման գծով ծախսերը</t>
    </r>
    <r>
      <rPr>
        <vertAlign val="superscript"/>
        <sz val="8"/>
        <color theme="1"/>
        <rFont val="GHEA Grapalat"/>
        <family val="3"/>
      </rPr>
      <t>39</t>
    </r>
    <r>
      <rPr>
        <sz val="8"/>
        <color theme="1"/>
        <rFont val="GHEA Grapalat"/>
        <family val="3"/>
      </rPr>
      <t xml:space="preserve"> (հազ. դրամ)</t>
    </r>
  </si>
  <si>
    <r>
      <t>Առնչությունը խաչվող քաղաքականությանը</t>
    </r>
    <r>
      <rPr>
        <vertAlign val="superscript"/>
        <sz val="8"/>
        <color theme="1"/>
        <rFont val="GHEA Grapalat"/>
        <family val="3"/>
      </rPr>
      <t>40</t>
    </r>
  </si>
  <si>
    <r>
      <t>Երևույթի հանդես գալու հավանականությունը</t>
    </r>
    <r>
      <rPr>
        <vertAlign val="superscript"/>
        <sz val="8"/>
        <color theme="1"/>
        <rFont val="GHEA Grapalat"/>
        <family val="3"/>
      </rPr>
      <t>41</t>
    </r>
  </si>
  <si>
    <t>4. Տարբերությունը ՀՀ 2024թ. պետական բյուջեի համապատասխան ցուցանիշից (տող 3 - տող 2)</t>
  </si>
  <si>
    <t>5. Տարբերությունը 2025-2027թվականների համար սահմանված ֆինանսավորման նախնական ընդհանուր կողմնորոշիչ չափաքանակներից (տող 3-տող 1)</t>
  </si>
  <si>
    <t>2027թ.</t>
  </si>
  <si>
    <t>2027թ</t>
  </si>
  <si>
    <t>Հայտի և 2025-2027թթ ՄԺԾԾ-ով 2024թ. համար նախատեսված չափաքանակի տարբերության պարզաբանումը</t>
  </si>
  <si>
    <t>ԱՄՆ դոլար/Եվրո</t>
  </si>
  <si>
    <t xml:space="preserve">32․ Յուրաքանչյուր միջոցառման գծով բյուջետային ծախսերը բացել բյուջետային ծախսերի տնտեսագիտական դասակարգման առանձին կատեգորիաների, հոդվածների  մակարդակով </t>
  </si>
  <si>
    <t xml:space="preserve">Չորրորդ եռամսյակ </t>
  </si>
  <si>
    <t xml:space="preserve">Տնտեսագիտական դասակարգում </t>
  </si>
  <si>
    <t>Ծրագրով նախատեսված ամբողջ գումարը, ԱՄՆ դոլար/Եվրո</t>
  </si>
  <si>
    <t>հազար դրամ</t>
  </si>
  <si>
    <t>Ամբողջ գումարը</t>
  </si>
  <si>
    <t>Կատարողական</t>
  </si>
  <si>
    <t>բյուջետային վարկի տրամադրման ժամկետ՝ սկիզբ-ավարտ</t>
  </si>
  <si>
    <t>Ձևաչափ 3. Ներքին աղբյուրների հաշվին տրամադրվող բյուջետային վարկերի հաշվին իրականացվելիք ծրագրերը</t>
  </si>
  <si>
    <t>այդ թվում՝</t>
  </si>
  <si>
    <t xml:space="preserve"> այդ թվում` բյուջետային ծախսերի տնտեսագիտական դասակարգման հոդվածներ
</t>
  </si>
  <si>
    <t xml:space="preserve"> Բյուջետային ծախսերի գործառական դասակարգման բաժինների, խմբերի և դասերի, բյուջետային ծրագրերի միջոցառումների,  բյուջետային հատկացումների գլխավոր կարգադրիչների անվանումները</t>
  </si>
  <si>
    <t xml:space="preserve"> այդ թվում` ըստ կատարողների</t>
  </si>
  <si>
    <t>Հավելված N 7. Արտաքին և ներքին աղբյուրներից ստացվող նպատակային վարկերի (ենթավարկերի) և նպատակային դրամաշնորհների գծով իրականացվող ծրագրերը</t>
  </si>
  <si>
    <t xml:space="preserve">Ձևաչափ 1. Արտաքին աղբյուրներից ստացվող նպատակային վարկային և դրամաշնորհային ծախսային ծրագրեր </t>
  </si>
  <si>
    <r>
      <t xml:space="preserve">Ձևաչափ 1. Արտաքին աղբյուրներից ստացվող նպատակային վարկային և դրամաշնորհային ծախսային ծրագրեր </t>
    </r>
    <r>
      <rPr>
        <b/>
        <vertAlign val="superscript"/>
        <sz val="10"/>
        <rFont val="GHEA Grapalat"/>
        <family val="3"/>
      </rPr>
      <t>31</t>
    </r>
  </si>
  <si>
    <r>
      <t xml:space="preserve">Տնտեսագիտական դասակարգման </t>
    </r>
    <r>
      <rPr>
        <vertAlign val="superscript"/>
        <sz val="8"/>
        <rFont val="GHEA Grapalat"/>
        <family val="3"/>
      </rPr>
      <t>32</t>
    </r>
  </si>
  <si>
    <t xml:space="preserve">Ձևաչափ 2. Արտաքին աղբյուրներից ստացվող միջոցների հաշվին իրականացվող ենթավարկային ծրագրերը </t>
  </si>
  <si>
    <r>
      <t xml:space="preserve">Ձևաչափ 2. Արտաքին աղբյուրներից ստացվող միջոցների հաշվին իրականացվող ենթավարկային ծրագրերը </t>
    </r>
    <r>
      <rPr>
        <b/>
        <vertAlign val="superscript"/>
        <sz val="10"/>
        <rFont val="GHEA Grapalat"/>
        <family val="3"/>
      </rPr>
      <t>33</t>
    </r>
  </si>
  <si>
    <t xml:space="preserve">Հավելված N 3. Բյուջետային ծրագրերի և ակնկալվող արդյունքների ներկայացման ձևաչափ* </t>
  </si>
  <si>
    <t>* Հավելվածը անհրաժեշտ է լրացնել Phonetic (Times armenia) տառատեսակով</t>
  </si>
  <si>
    <t>2028թ.</t>
  </si>
  <si>
    <t>Փոփոխությունը 2025-27թթ. ՄԺԾԾ փաստաթղթի համեմատ (լրացնել այո կամ ոչ)</t>
  </si>
  <si>
    <t xml:space="preserve">2027թ. բյուջե 
</t>
  </si>
  <si>
    <t xml:space="preserve">2028թ. բյուջե  
</t>
  </si>
  <si>
    <t>Բազային տարի ըստ 2024 թվականի տարեկան  հաշվետվության</t>
  </si>
  <si>
    <t>2025 թվականի սպասողական</t>
  </si>
  <si>
    <t>Կատարողականն առ. 01.01.2024թ. դրությամբ</t>
  </si>
  <si>
    <t>2024թ. բյուջե (փաստ)</t>
  </si>
  <si>
    <t xml:space="preserve">2025թ. բյուջե (սպասողական) </t>
  </si>
  <si>
    <t>2028թ</t>
  </si>
  <si>
    <t>Ծրագրի գծով 2026-2028թթ ՄԺԾԾ-ով 2026թ. համար նախատեսված չափաքանակները (գոյություն ունեցող պարտավորություններ)</t>
  </si>
  <si>
    <t>2026թ. բյուջետային հայտ</t>
  </si>
  <si>
    <t>Հայտի և 2026-2028թթ ՄԺԾԾ-ով 2025թ. համար նախատեսված չափաքանակի տարբերության պարզաբանումը</t>
  </si>
  <si>
    <t>2026թ. Բյուջետային հայտ</t>
  </si>
  <si>
    <t>2. &lt;&lt;ՀՀ 2025թ. պետական բյուջեի մասին&gt;&gt; ՀՀ օրենքով պետական մարմնի գծով սահմանված ընդհանուր հատկացումները</t>
  </si>
  <si>
    <t>3. Ընդամենը հայտով ներկայացված ընդհանուր ծախսերը` 2026-2028 թթ. ՄԺԾԾ համար (տող 3.1 + տող 3.2 + տող 3.3.)</t>
  </si>
  <si>
    <t>3.1 Գոյություն ունեցող ծախսային պարտավորությունների գնահատում 2026-2028թթ. ՄԺԾԾ համար (առանց ծախսային խնայողությունների վերաբերյալ առաջարկների ներառման)</t>
  </si>
  <si>
    <r>
      <t>Կապը ՀՀ կառավարության ծրագրով  և ՀՀ գործող այլ ռազմավարական փաստաթղթերով սահմանված ՀՀ կառավարության քաղաքականության նպատակների և թիրախների հետ</t>
    </r>
    <r>
      <rPr>
        <vertAlign val="superscript"/>
        <sz val="8"/>
        <rFont val="GHEA Grapalat"/>
        <family val="3"/>
      </rPr>
      <t>19</t>
    </r>
  </si>
  <si>
    <t>Հավելված N 5. Բյուջետային ծրագրերի/միջոցառումների գծով ծախսերը՝ վարչատարածքային բաժանմամբ (ըստ մարզերի)*</t>
  </si>
  <si>
    <t>1. Պետական մարմնի գծով 2026-2028 թվականների համար սահմանված ֆինանսավորման նախնական ընդհանուր կողմնորոշիչ չափաքանակները*</t>
  </si>
  <si>
    <t xml:space="preserve">*1-ին և 5-րդ տողերը լրացվում են, եթե հայտատու մարմնին տրամադրվել է  նախնական ընդհանուր կողմնորոշիչ չափաքանակ: </t>
  </si>
  <si>
    <t>Հայտով ներկայացված՝ 2026-2028թթ ընդհանուր ծախսերի համեմատությունը ՀՀ 2025թ. պետական բյուջեի և 2026-2028թթ. համար սահմանված նախնական կողմնորոշիչ չափաքանակների հետ</t>
  </si>
  <si>
    <t>Սույն հավելվածը լրացվում է նոր նախաձեռնությունների ներկայացման փուլում:</t>
  </si>
  <si>
    <t>Սույն հավելվածը լրացվում է 2026թ. բյուջետային հայտի  ներկայացման փուլում:</t>
  </si>
  <si>
    <t xml:space="preserve">27․ Բացել բյուջետային ծախսերը ըստ բյուջետային ծախսերի գործառական դասակարգման առանձին կատեգորիաների մակարդակով </t>
  </si>
  <si>
    <t>38. Ներկայացվում է համապատասխան խաչվող քաղաքականության իրականացման հետ կապված իրավիճակի նկարագրությունը: Ներկայացվում է տվյալ քաղաքականության շրջանակներում պետական մարմնի պատասխանատվությամբ իրականացվող ծրագրերի և միջոցառումների գծով վերջին միտումները ինչպես ոչ ֆինանսական, այնպես էլ ֆինանսական ցուցանիշների մակարդակով:</t>
  </si>
  <si>
    <t>41․ Ներկայացնել 1-5 թվանշանով, որտեղ 1 թվանշանը ենթադրում է առավել բարձր հավանականություն:</t>
  </si>
  <si>
    <t>2026թ. բյուջե (ներառյալ ընդլայնումները և նոր նախաձեռնությունները)</t>
  </si>
  <si>
    <t>2025թ. 
(հաստատված բյուջե)</t>
  </si>
  <si>
    <t xml:space="preserve">2024թ.  (փաստացի) </t>
  </si>
  <si>
    <t xml:space="preserve">2025թ (հաստատված բյուջե) </t>
  </si>
  <si>
    <t xml:space="preserve">2026թ. </t>
  </si>
  <si>
    <t xml:space="preserve">2027թ. </t>
  </si>
  <si>
    <t xml:space="preserve">2028թ. </t>
  </si>
  <si>
    <t xml:space="preserve">այդ թվում նոր նախաձեռնությունները </t>
  </si>
  <si>
    <t xml:space="preserve"> ԲԳԿ</t>
  </si>
  <si>
    <t>2026թ. բազային բյուջե</t>
  </si>
  <si>
    <t>2027թ. բազային բյուջե</t>
  </si>
  <si>
    <t>2028թ. բազային բյուջե</t>
  </si>
  <si>
    <t>Հիմնավորումներ/ Պատճառներ (այդ թվում՝ 2025 թվականի հաստատված բյուջեի նկատմամբ 2026թ. բազային բյուջեի տարբերության պատճառները ըստ հիմնական գործոնների*</t>
  </si>
  <si>
    <t>ԲԳԿ/Ծրագիր/Միջոցառում</t>
  </si>
  <si>
    <t>Աղբյուրը*</t>
  </si>
  <si>
    <t>Միջոցառման նախատեսվող ավարտի տարեթիվ</t>
  </si>
  <si>
    <t>Արտարժույթ</t>
  </si>
  <si>
    <t>* դրամաշնորհի և վարկի գումարների մեջ հաշվարկված են նաև համաֆինանսավորման դրամական  միջոցները:</t>
  </si>
  <si>
    <t xml:space="preserve">Ծրագրի դասիչը </t>
  </si>
  <si>
    <t>Միջոցառման դասիչը</t>
  </si>
  <si>
    <t>Միջոցառման նկարագրություն</t>
  </si>
  <si>
    <t>Ընդհանուր արժեքը (հազ. եվրո, դոլար,դրամ)</t>
  </si>
  <si>
    <t xml:space="preserve">Նախատեսվող մնացորդը  2026 թվականի տարվա վերջի դրությամբ </t>
  </si>
  <si>
    <t>Հազար դրամ</t>
  </si>
  <si>
    <t>2025թ. Հաստատված/ճշտված բյուջե,</t>
  </si>
  <si>
    <t xml:space="preserve"> 2026թ. </t>
  </si>
  <si>
    <t xml:space="preserve"> 2027թ. </t>
  </si>
  <si>
    <t xml:space="preserve"> 2028թ. </t>
  </si>
  <si>
    <t xml:space="preserve">Հավելված N 11. Ավարտի ժամկետ ունեցող միջոցառումները </t>
  </si>
  <si>
    <t xml:space="preserve"> ԲՍԿ </t>
  </si>
  <si>
    <t xml:space="preserve"> Ծրագիր </t>
  </si>
  <si>
    <t>Արդյունքային չափորոշիչը</t>
  </si>
  <si>
    <t xml:space="preserve">Դասիչը </t>
  </si>
  <si>
    <t xml:space="preserve">Անվանումը </t>
  </si>
  <si>
    <t xml:space="preserve"> Դասիչը </t>
  </si>
  <si>
    <t xml:space="preserve">Նկարագրությունը </t>
  </si>
  <si>
    <t>2024թ. (փաստացի )</t>
  </si>
  <si>
    <t xml:space="preserve"> ԸՆԴԱՄԵՆԸ </t>
  </si>
  <si>
    <t xml:space="preserve">Մարմնի անվանումը </t>
  </si>
  <si>
    <r>
      <t>4. Ֆինանսական ակտիվների կառավարմանն առնչվող միջոցառումները</t>
    </r>
    <r>
      <rPr>
        <vertAlign val="superscript"/>
        <sz val="10"/>
        <color theme="1"/>
        <rFont val="GHEA Grapalat"/>
        <family val="3"/>
      </rPr>
      <t>5</t>
    </r>
    <r>
      <rPr>
        <sz val="10"/>
        <color theme="1"/>
        <rFont val="GHEA Grapalat"/>
        <family val="3"/>
      </rPr>
      <t>՝</t>
    </r>
  </si>
  <si>
    <t xml:space="preserve"> Ծրագրի/միջոցառման դասիչը</t>
  </si>
  <si>
    <t>Իրականացնողը/ ակտիվն օգտագործողը/ շահառուի ընտրության չափորոշիչը25</t>
  </si>
  <si>
    <t xml:space="preserve">Հավելված 3. ՄԱՍ 1.  </t>
  </si>
  <si>
    <t>5․ Համառոտ ներկայացնել պետական մարմնի պատասխանատվության ներքո իրականացվող բյուջետային ծրագրերի շրջանակներում իրականացվող ֆինանսական ակտիվների կառավարման այն հիմնական միջոցառումները (բաժնետոմսերի ձեռք բերում, վարկերի տրամադրում և այլն), որոնք ուղղված են գերակա վերջնական արդյունքների ապահովմանը</t>
  </si>
  <si>
    <t>Ծախսային խնայողության գծով առաջարկը (-)</t>
  </si>
  <si>
    <r>
      <t>ԸՆԴԱՄԵՆԸ</t>
    </r>
    <r>
      <rPr>
        <b/>
        <vertAlign val="superscript"/>
        <sz val="10"/>
        <rFont val="GHEA Grapalat"/>
        <family val="3"/>
      </rPr>
      <t>7</t>
    </r>
  </si>
  <si>
    <t xml:space="preserve"> Ծրագիր6</t>
  </si>
  <si>
    <t xml:space="preserve"> Ծրագրի նպատակը/Միջոցառման նկարագրությունը</t>
  </si>
  <si>
    <r>
      <t xml:space="preserve"> Միջոցառում</t>
    </r>
    <r>
      <rPr>
        <b/>
        <vertAlign val="superscript"/>
        <sz val="10"/>
        <rFont val="GHEA Grapalat"/>
        <family val="3"/>
      </rPr>
      <t>8</t>
    </r>
  </si>
  <si>
    <t>8.Լրացվում է համապատասխան միջոցառման դասիչը՝ Ծրագրային դասակարգչով սահմանված դասիչներին համապատասխան</t>
  </si>
  <si>
    <r>
      <t>Տեսակ</t>
    </r>
    <r>
      <rPr>
        <vertAlign val="superscript"/>
        <sz val="11"/>
        <rFont val="GHEA Grapalat"/>
        <family val="3"/>
      </rPr>
      <t>42</t>
    </r>
  </si>
  <si>
    <r>
      <t>Իրավական հիմք</t>
    </r>
    <r>
      <rPr>
        <vertAlign val="superscript"/>
        <sz val="11"/>
        <rFont val="GHEA Grapalat"/>
        <family val="3"/>
      </rPr>
      <t>43</t>
    </r>
  </si>
  <si>
    <t>42.Լրացվում է միջոցառման տեսակը՝ ընթացիկ կամ կապիտալ:</t>
  </si>
  <si>
    <t>43.Լրացվում է միջոցառման հիմքը՝ միջազգային համաձայնագիր, միջազգային պայմանագիր, կառավարության որոշում:</t>
  </si>
  <si>
    <r>
      <t>Միջոցառման սկզբի տարեթիվ</t>
    </r>
    <r>
      <rPr>
        <vertAlign val="superscript"/>
        <sz val="11"/>
        <color theme="1"/>
        <rFont val="GHEA Grapalat"/>
        <family val="3"/>
      </rPr>
      <t>44</t>
    </r>
  </si>
  <si>
    <t>44.Լրացվում է միջոցառման սկիզբը՝ անկախ ՄԺԾԾ ժամանակամիջոցից</t>
  </si>
  <si>
    <t xml:space="preserve">6․ Լրացվում է համապատասխան ծրագրի դասիչը՝ Ծրագրային դասակարգչով սահմանված դասիչներին համապատասխան </t>
  </si>
  <si>
    <r>
      <t xml:space="preserve"> Վերջնական արդյունքի նկարագրությունը/Միջոցառման տեսակը</t>
    </r>
    <r>
      <rPr>
        <b/>
        <vertAlign val="superscript"/>
        <sz val="10"/>
        <rFont val="GHEA Grapalat"/>
        <family val="3"/>
      </rPr>
      <t>10</t>
    </r>
  </si>
  <si>
    <r>
      <t xml:space="preserve"> ԲԳԿ/Ծրագրի /միջոցառման անվանումը</t>
    </r>
    <r>
      <rPr>
        <b/>
        <vertAlign val="superscript"/>
        <sz val="10"/>
        <rFont val="GHEA Grapalat"/>
        <family val="3"/>
      </rPr>
      <t>9</t>
    </r>
  </si>
  <si>
    <t>10. Լրացվում է տվյալ միջոցառման տեսակը՝ Ծառայությունների մատուցում, Տրանսֆերտների տրամադրում, Ֆինանսավորման ծախսերի իրականացում և այլն: Միջոցառումների տեսակների սպառիչ ցանկը և դրանց առնչվող տեղեկատվության վերաբերյալ մանրամասն պահանջները ներկայացված են մեթոդական ցուցումների բաղկացուցիչ մաս հանդիսացող «Ծրագրային բյուջետավորման ձևաչափով բյուջետային ծրագրերի և միջոցառումների սահմանման» մեթոդական ձեռնարկով:</t>
  </si>
  <si>
    <t>9. Բյուջետային ծրագրի տողում լրացվում է ծրագրի անվանումը, իսկ միջոցառման տողում՝ միջոցառման անվանումը</t>
  </si>
  <si>
    <t>23․ Միջոցառման յուրանաքանչյուր տվյալ լրացվում է այդ տվյալի վերնագրի տակ գտնվող սյան մեջ:</t>
  </si>
  <si>
    <r>
      <t>ՄԱՍ 4. ՊԵՏԱԿԱՆ ՄԱՐՄՆԻ ԳԾՈՎ ԱՐԴՅՈՒՆՔԱՅԻՆ (ԿԱՏԱՐՈՂԱԿԱՆ) ՑՈՒՑԱՆԻՇՆԵՐԸ</t>
    </r>
    <r>
      <rPr>
        <vertAlign val="superscript"/>
        <sz val="9"/>
        <color theme="1"/>
        <rFont val="GHEA Grapalat"/>
        <family val="3"/>
      </rPr>
      <t xml:space="preserve"> 21</t>
    </r>
  </si>
  <si>
    <r>
      <t>Ծրագրի միջոցառումները</t>
    </r>
    <r>
      <rPr>
        <b/>
        <vertAlign val="superscript"/>
        <sz val="9"/>
        <color theme="1"/>
        <rFont val="GHEA Grapalat"/>
        <family val="3"/>
      </rPr>
      <t>22</t>
    </r>
  </si>
  <si>
    <r>
      <t xml:space="preserve"> Միջոցառում</t>
    </r>
    <r>
      <rPr>
        <vertAlign val="superscript"/>
        <sz val="9"/>
        <rFont val="GHEA Grapalat"/>
        <family val="3"/>
      </rPr>
      <t>23</t>
    </r>
    <r>
      <rPr>
        <sz val="9"/>
        <rFont val="GHEA Grapalat"/>
        <family val="3"/>
      </rPr>
      <t xml:space="preserve"> </t>
    </r>
  </si>
  <si>
    <r>
      <t xml:space="preserve"> Տեսակը</t>
    </r>
    <r>
      <rPr>
        <vertAlign val="superscript"/>
        <sz val="9"/>
        <rFont val="GHEA Grapalat"/>
        <family val="3"/>
      </rPr>
      <t>24</t>
    </r>
  </si>
  <si>
    <t>Հազար  դրամ</t>
  </si>
  <si>
    <t xml:space="preserve">2026թ.  </t>
  </si>
  <si>
    <t>2025թ. ((հաստատված բյուջե)</t>
  </si>
  <si>
    <t xml:space="preserve">
2024թ․ 
(փաստացի)
</t>
  </si>
  <si>
    <t xml:space="preserve"> 2024թ․ 
(փաստացի)</t>
  </si>
  <si>
    <t>2024թ. (փաստացի)</t>
  </si>
  <si>
    <r>
      <t>Արդյունքային չափորոշիչը</t>
    </r>
    <r>
      <rPr>
        <vertAlign val="superscript"/>
        <sz val="9"/>
        <rFont val="GHEA Grapalat"/>
        <family val="3"/>
      </rPr>
      <t>26</t>
    </r>
  </si>
  <si>
    <t>2025թ.
(հաստատված բյուջե)</t>
  </si>
  <si>
    <t>Սույն հավելվածի Մաս 2-ի 1-11 սյունակները ներկայացվում են  բազային բյուջեի ներկայացման փուլում, 12-14 սյունակները՝ նոր նախաձեռնությունների ներկայացման փուլում, իսկ 15-17-րդ սյունակները՝ 2026թ. բյուջետային հայտի ներկայացման փուլում</t>
  </si>
  <si>
    <t>Սույն հավելվածը լրացվում է ՄԺԾԾ նոր նախաձեռնությունների ներկայացման և 2026թ. բյուջետային հայտի ներկայացման փուլում:</t>
  </si>
  <si>
    <t>Սույն հավելվածը լրացվում է նոր նախաձեռնությունների ներկայացման փուլում և 2026թ. բյուջետային հայտի ներկայացման փուլում:</t>
  </si>
  <si>
    <t>Սույն հավելվածը լրացվում է 2026թ. բյուջետային հայտի ներկայացման փուլում:</t>
  </si>
  <si>
    <t>*Սույն հավելվածը ներկայացվում է ՀՀ վարչապետի որոշմամբ հաստատված ժամանակացույցի 3-րդ կետի 3-րդ ենթակետի ա) պարբերությամբ սահմանված ժամկետում</t>
  </si>
  <si>
    <t>Սույն հավելվածը ներկայացվում է բազային բյուջեի և 2026թ. Բյուջետային հայտի ներկայացման փուլերում</t>
  </si>
  <si>
    <t>ՀՀ դատախազություն</t>
  </si>
  <si>
    <t>ՀՀ դատախազության հիմնական ռազմավարական նպատակներն են. 
1. hանցավոր ոտնձգություններից քաղաքացիների, իրավաբանական անձանց, պետության իրավունքների և օրինական շահերի պաշտպանությունը, մինչդատական վարույթում դատավարության մասնակիցների իրավունքների պաշտպանությունը, 2. մինչդատական վարույթի արդյունավետության և որակի ապահովումը, 3. հանցագործությունների կատարմանը նպաստող պատճառների և պայմանների բացահայտում ու վերացումը, հանցավորության դեմ պայքարը, հանցագործությունների բացահայտմանն ու կանխարգելմանն ուղղված միջոցառումների մշակումը, հանցագործությունների և հանցանք կատարած անձանց բացահայտումն ու հայտնաբերումը, 4. կոռուպցիոն դրսևորումների բացահայտումն ու կանխարգելումը, պետությանը պատճառված նյութական վնասների վերականգնումը, բարձրացնել կոռուպցիոն հանցատեսակների և կազմակերպված հանցավորության բացահայտման ցուցանիշների և պետական այլ մարմինների հետ համագործակցության արդյունավետությունը, նվազեցնել կոռուպցիոն ռիսկերը, ինչպես նաև նպաստել կոռուպցիոն երևույթների կանխարգելմանը, 5. ապահովել հետաքննության և նախաքննության լրիվության, օբյեկտիվության, բազմակողմանիության և արդյունավետության ապահովման վերաբերյալ օրենսդրական պահանջների անշեղ իրացումը, ապահովել անձի իրավունքները, ազատությունները և արժանապատվությունը հարգելու, օրենքի և դատարանի առջև հավասարության, անձի և բնակարանի  անձեռնմխելիության, գործի արդարացի քննության, անմեղության կանխավարկածի, կասկածյալի և մեղադրյալի պաշտպանության իրավունքի ապահովման, սահմանադրական, քրեադատավարական ու միջազգային իրավական այլ հանրաճանաչ սկզբունքների պատշաճ իրացումը, 6. ապահովել պատիժների և հարկադրանքի այլ միջոցների կիրառման ոլորտում օրենքի գերակայությունը և միատեսակ կիրառումը, ապահովել ազատությունից զրկված անձանց իրավունքների առավել ամբողջական և արդյունավետ պաշտպանությունը, 7. նպաստել պետությանը պատճառված գույքային վնասի վերականգնմանը և ոչ գույքային շահերի պաշտպանությանը, կանխել պետությանը պատճառվելիք հնարավոր վնասները, 8. նպաստել կոռուպցիոն ռիսկերի նվազեցմանը և կոռուպցիոն երևույթների կանխարգելմանը, 9. ապահովել ապօրինի ծագում ունեցող գույքի բռնագանձում:
Որպես գերակա վերջնական արդյունքներ պետք է առանձնացնել. 
1.հանցագործությունների ժամանակին և լրիվ բացահայտմանը նպաստում, հանցանք կատարած անձանց հայտնաբերում և նրանց քրեական պատասխանատվության ենթարկում, 2. հետաքննության և նախաքննության լրիվության, օբյեկտիվության, բազմակողմանիության ու արդյունավետության ապահովում, 3. հանցավորության մակարդակի ցուցանիշների բարելավում, 4. պատիժների և հարկադրանքի այլ միջոցների կիրառման ոլորտում օրենքի գերակայությունը և միատեսակ կիրառման ապահովում, 5. ազատությունից զրկված անձանց իրավունքների պաշտպանության ապահովում, 6. միասնական և կանխատեսելի պատժողական քաղաքականության ապահովում, 7. պետությանը պատճառված գույքային վնասի վերականգնմանն ուղղված միջոցառումների իրականացում և ոչ գույքային շահերի պաշտպանություն, 8. կոռուպցիոն ռիսկերի նվազեցում, կոռուպցիոն երևույթների կանխարգելում, 9. ապօրինի ծագում ունեցող գույքի բռնագանձում:</t>
  </si>
  <si>
    <t>2026թ. ՀՀ դատախազության կողմից մատուցվելիք ծառայություններում, ներառյալ այն ծառայություններում, որոնք աջակցում են հիմնական գերակա վերջնական արդյունքների նվաճմանը, փոփոխություններ չեն նախատեսվում:</t>
  </si>
  <si>
    <r>
      <t>Պետական մարմնի անվանումը _____________</t>
    </r>
    <r>
      <rPr>
        <u/>
        <sz val="11"/>
        <color theme="1"/>
        <rFont val="Calibri"/>
        <family val="2"/>
        <scheme val="minor"/>
      </rPr>
      <t>ՀՀ դատախազություն</t>
    </r>
    <r>
      <rPr>
        <sz val="11"/>
        <color theme="1"/>
        <rFont val="Calibri"/>
        <family val="2"/>
        <scheme val="minor"/>
      </rPr>
      <t>____________</t>
    </r>
  </si>
  <si>
    <t>Փորձաքննության ծառայությունների տրամադրում</t>
  </si>
  <si>
    <t>Դատավարական ղեկավարում և դատախազական հսկողություն/ ՀՀ դատախազության պահուստային ֆոնդ</t>
  </si>
  <si>
    <t>Փորձաքննության ծառայություններ/ Փորձաքննության ծառայությունների տրամադրում</t>
  </si>
  <si>
    <t>Դատավարական ղեկավարում և դատախազական հսկողություն/ ՀՀ դատախազության տեխնիկական հագեցվածության բավարարում</t>
  </si>
  <si>
    <t>Հանցագործությունների բացահայտման մակարդակի բարելավում</t>
  </si>
  <si>
    <t>Փորձաքննության ծառայություններ</t>
  </si>
  <si>
    <t>Դատական փորձաքննությունների թիվ, հատ</t>
  </si>
  <si>
    <t>01/01/2025-01/01/2026</t>
  </si>
  <si>
    <t>01/01/2026-01/01/2027</t>
  </si>
  <si>
    <r>
      <t>Հանցավորության</t>
    </r>
    <r>
      <rPr>
        <sz val="10"/>
        <color rgb="FF000000"/>
        <rFont val="GHEA Grapalat"/>
        <family val="3"/>
      </rPr>
      <t xml:space="preserve"> մակարդակի ցուցանիշների բարելավում, հանցագործությունների ժամանակին և լրիվ բացահայտմանը նպաստում, հանցանք կատարած անձանց հայտնաբերում և նրանց քրեական պատասխանատվության ենթարկում </t>
    </r>
  </si>
  <si>
    <r>
      <t>Հետաքննության և նախաքննության</t>
    </r>
    <r>
      <rPr>
        <sz val="10"/>
        <color rgb="FF000000"/>
        <rFont val="GHEA Grapalat"/>
        <family val="3"/>
      </rPr>
      <t xml:space="preserve"> լրիվության, օբյեկտիվության, բազմակողմանիության ու արդյունավետության ապահովում,  պատիժների և հարկադրանքի այլ միջոցների կիրառման ոլորտում օրենքի գերակայությունը և միատեսակ կիրառման ապահովում, ազատությունից զրկված անձանց իրավունքների պաշտպանության ապահովում, կոռուպցիոն երևույթների կանխարգելում   </t>
    </r>
  </si>
  <si>
    <r>
      <t>Պետությանը</t>
    </r>
    <r>
      <rPr>
        <sz val="10"/>
        <color rgb="FF000000"/>
        <rFont val="GHEA Grapalat"/>
        <family val="3"/>
      </rPr>
      <t xml:space="preserve"> պատճառված գույքային վնասի վերականգնում, ապօրինի ծագում ունեցող գույքի բռնագանձում</t>
    </r>
  </si>
  <si>
    <t xml:space="preserve">Դատավարական ղեկավարում և դատախազական հսկողություն </t>
  </si>
  <si>
    <t>ՀՀ-ում հանցավորության դեմ պայքար, հանցագործության դեպքերի կանխարգելում և կրճատում, հանցագործության բոլոր դեպքերի առնչությամբ բազմակողմանի,լրիվ և օբյեկտիվ քննության ապահովում</t>
  </si>
  <si>
    <t>Փորձաքննություններ նշանակելու և ելակետային տվյալների ձեռքբերման իրավասություն ունեցող համակագերի աշխատանքի  արդյունավետության բարելավում</t>
  </si>
  <si>
    <t>Մասնագիտական ուսուցում և որակավորման բարձրացում</t>
  </si>
  <si>
    <t>Փորձաքննություններ նշանակելու և ելակետային տվյալների ձեռքբերման իրավասություն ունեցող համակագերի վերապատրաստված աշխատակիցների տեսակարար կշիռը, տոկոս</t>
  </si>
  <si>
    <t>Պետական մարմինների կողմից իրականացվող աշխատանքների համար անհրաժեշտ դատական փորձաքննությունների իրականացում</t>
  </si>
  <si>
    <t>Ծառայությունների մատուցում</t>
  </si>
  <si>
    <t>"Փորձաքննությունների ազգային բյուրո" ՊՈԱԿ</t>
  </si>
  <si>
    <t>Փորձաքննությունների ընդհանուր թիվը</t>
  </si>
  <si>
    <t>Իրենց բարդությամբ պարզ փորձաքննությունների տեսակարար կշիռը` փորձաքննությամբ տրված եզրակացությունների ընդհանուր քանակի մեջ, տոկոս</t>
  </si>
  <si>
    <t>Իրենց բարդությամբ միջին բարդության փորձաքննությունների տեսակարար կշիռը` փորձաքննությամբ տրված եզրակացությունների ընդհանուր քանակի մեջ, տոկոս</t>
  </si>
  <si>
    <t>Իրենց բարդությամբ բարդ փորձաքննությունների տեսակարար կշիռը` փորձաքննությամբ տրված եզրակացությունների ընդհանուր քանակի մեջ, տոկոս</t>
  </si>
  <si>
    <t>Գիտականորեն հիմնավորված փորձագիտական մեթոդների և մեթոդիկաների, ստուգաչափված սարք-սարքավորումների կիրառմամբ, որակավորված փորձագետների կողմից փորձաքննությունների իրականացմամբ ստացվող որակյալ և արժանահավատ արդյունքների ապահովումը՝միջազգային պահանջներին և ԻՍՕ 9001:2008 ու վերաբերելի ստանդարտների պահանջներին համապատասխան, տոկոս</t>
  </si>
  <si>
    <t xml:space="preserve">Փորձաքննության կատարման ժամկետը ելակետային տվյալների (օբյեկտներ, նմուշներ և այլ նյութեր՝ համեմատական հետազոտման համար) ստացման օրվանից՝բարդության տեսանկյունից պարզ փորձաքննության դեպքում, կատարման առավելագույն ժամկետ օր՝ </t>
  </si>
  <si>
    <t xml:space="preserve">Փորձաքննության կատարման ժամկետը ելակետային տվյալների (օբյեկտներ, նմուշներ և այլ նյութեր՝ համեմատական հետազոտման համար) ստացման օրվանից` բարդության տեսանկյունից միջին բարդության փորձաքննության դեպքում, կատարման առավելագույն ժամկետ օր՝ </t>
  </si>
  <si>
    <t xml:space="preserve">Փորձաքննության կատարման ժամկետը ելակետային տվյալների (օբյեկտներ, նմուշներ և այլ նյութեր՝ համեմատական հետազոտման համար) ստացման օրվանից՝ բարդության տեսանկյունից բարդ փորձաքննության դեպքում, կատարման առավելագույն ժամկետ օր՝ </t>
  </si>
  <si>
    <t xml:space="preserve">Նախաձեռնողին տեղեկացմամբ 25 օրը գերազանցող փորձաքննությունների տեսակարար կշիռը, տոկոս՝ </t>
  </si>
  <si>
    <t>Մեկ փորձաքննության կատարման միջին  արժեք, (հազար դրամ)</t>
  </si>
  <si>
    <t>Քրեական հետապնդման, դատավարական ղեկավարման և դատախազական հսկողության ծառայությունների տրամադրում</t>
  </si>
  <si>
    <t xml:space="preserve">Մինչդատական վարույթի օրինականության նկատմամբ հսկողություն, մեղադրանքի պաշտպանություն, դատարանների վճիռների, դատավճիռների և որոշումների բողոքարկում, պատիժների և հարկադրանքի այլ միջոցների օրինականության նկատմամբ հսկողություն </t>
  </si>
  <si>
    <t>Նախաձեռնված քրեական վարույթների ընդհանուր թիվը</t>
  </si>
  <si>
    <t>Դատախազական հսկողության ներքո գտնված քրեական վարույթների ընդհանուր թիվը</t>
  </si>
  <si>
    <t>Նախաքննական մարմիններին տրված հանձնարարությունների, այլ մարմիններին ներկայացված միջնորդագրերի թիվը</t>
  </si>
  <si>
    <t>Հաստատված մեղադրական եզրակացությամբ դատարան ուղարկված քրեական գործերի ընդհանուր թիվը</t>
  </si>
  <si>
    <t>Պատիժների և հարկադրանքի այլ միջոցների կիրառման օրինականության նկատմամբ հսկողությանգործառույթի շրջանակներում իրականացված ստուգումների ընդհանուր թիվը</t>
  </si>
  <si>
    <t>Դատախազության ստորաբաժանումներ ստացված դիմումների և բողոքների թիվը</t>
  </si>
  <si>
    <t>Ավարտված քրեական վարույթների թիվը</t>
  </si>
  <si>
    <t>Պետական շահերի պաշտպանության ոլորտում իրականացված գործառույթների արդյունքում պետությանը և համայնքներին պատճառված՝ վերականգնված վնասի չափը</t>
  </si>
  <si>
    <t>Ապօրինի ծագում ունեցող գույքի բռնագանձման գործառույթի շրջանակներում ներկայացված հայցագնի ընդհանուր գումարը  (հազար դրամ)</t>
  </si>
  <si>
    <t>ՀՀ դատախազության պահուստային ֆոնդ</t>
  </si>
  <si>
    <t>Դատախազության բնականոն գործունեության ապահովման համար չկանխատեսված ծախսերի ֆինանսավորման նպատակով նախատեսվածէ դատախազության պահուստային ֆոնդ, որի մեծությունը հավասար է տվյալ տարվա պետական բյուջեի մասին օրենքով դատախազության համար նախատեսված բյուջեի երկու տոկոսին:</t>
  </si>
  <si>
    <t>ՀՀ դատախազության տեխնիկական հագեցվածության բավարարում</t>
  </si>
  <si>
    <t>Պետական մարմինների կողմից օգտագործվող ոչ ֆինանսական ակտիվ</t>
  </si>
  <si>
    <t>Մասնագիտական ուսուցման և որակավորման բարձրացման կազմակերպում</t>
  </si>
  <si>
    <t>Փորձաքննություններ նշանակելու և ելակետային տվյալների ձեռքբերման իրավասություն ունեցող աշխատակիցների մասնագիտական վերապատրաստման որակավորման բարձրացման դասընթացներ</t>
  </si>
  <si>
    <t>Դասընթացների քանակ</t>
  </si>
  <si>
    <t>Վերապատրաստվող ծառայողների թվաքանակ</t>
  </si>
  <si>
    <t>Վերապատրաստման դասընթացներում ընդգրկված թեմաների քանակը</t>
  </si>
  <si>
    <t>Ուսուցման խմբերի քանակ</t>
  </si>
  <si>
    <t>Ստուգարքի արդյունքում դրական գնահատական ստացողների տեսակարար կշիռը, տոկոս</t>
  </si>
  <si>
    <t>Վերապատրաստվող ծառայողների կին/տղամարդ հարաբերակցություն, տոկոս</t>
  </si>
  <si>
    <t>Մեկ դասընթացի միջին տևողությունը, ժամ</t>
  </si>
  <si>
    <t>Մեկ ունկնդրի վերապատրաստման կամ պատրաստման միջին ծախսը՝ դրամ (հազար դրամ)</t>
  </si>
  <si>
    <t>28/75</t>
  </si>
  <si>
    <t>30/70</t>
  </si>
  <si>
    <t>03</t>
  </si>
  <si>
    <t>04</t>
  </si>
  <si>
    <t>01</t>
  </si>
  <si>
    <t>4111 Աշխատողների աշխատավարձեր և հավելավճարներ</t>
  </si>
  <si>
    <t>4112 Պարգևատրումներ, դրամական խրախուսումներ և հատուկ վճարներ</t>
  </si>
  <si>
    <t>4113 Քաղաքացիական, դատական և պետական այլ ծառայողների պարգևատրում</t>
  </si>
  <si>
    <t>4212 Էներգետիկ ծառայություններ</t>
  </si>
  <si>
    <t>4213 Կոմունալ ծառայություններ</t>
  </si>
  <si>
    <t>4214 Կապի ծառայություններ</t>
  </si>
  <si>
    <t>4215 Ապահովագրական ծախսեր</t>
  </si>
  <si>
    <t>4221  Ներքին գործուղումներ</t>
  </si>
  <si>
    <t>4222 Արտասահմանյան գործուղումների գծով ծախսեր</t>
  </si>
  <si>
    <t>4231 Վարչական ծառայություններ</t>
  </si>
  <si>
    <t>4232 Համակարգչային ծառայություններ</t>
  </si>
  <si>
    <t>4233 Աշխատակազմի մասնագիտական զարգացման ծառայություններ</t>
  </si>
  <si>
    <t>4234 Տեղեկատվական ծառայություններ</t>
  </si>
  <si>
    <t>4235 Կառավարչական ծառայություններ</t>
  </si>
  <si>
    <t>4237 Ներկայացուցչական ծախսեր</t>
  </si>
  <si>
    <t xml:space="preserve">4239  Ընդհանուր բնույթի այլ ծառայություններ </t>
  </si>
  <si>
    <t>4241 Մասնագիտական ծառայություններ</t>
  </si>
  <si>
    <t>4251 Շենքերի և կառույցների ընթացիկ նորոգում և պահպանում</t>
  </si>
  <si>
    <t>4252  Մեքենաների և սարքավորումների ընթացիկ նորոգում և պահպանում</t>
  </si>
  <si>
    <t xml:space="preserve"> 4261 Գրասենյակային նյութեր և հագուստ</t>
  </si>
  <si>
    <t xml:space="preserve"> 4264 Տրանսպորտային նյութեր</t>
  </si>
  <si>
    <t>4267 Կենցաղային և հանրային սննդի նյութեր</t>
  </si>
  <si>
    <t>4269 Հատուկ նպատակային այլ նյութեր</t>
  </si>
  <si>
    <t>4729 Այլ ն պաստներ բյուջեից</t>
  </si>
  <si>
    <t>4823 Պարտադիր վճարներ</t>
  </si>
  <si>
    <t xml:space="preserve"> այդ թվում` բյուջետային ծախսերի տնտեսագիտական դասակարգման հոդվածներ</t>
  </si>
  <si>
    <t>4861 Այլ  ծախսեր</t>
  </si>
  <si>
    <t>5113 Շենքերի և շինությունների կապիտալ վերանորոգում</t>
  </si>
  <si>
    <t>5122 Վարչական  սարքավորումներ</t>
  </si>
  <si>
    <t>06</t>
  </si>
  <si>
    <t>09</t>
  </si>
  <si>
    <t>05</t>
  </si>
  <si>
    <t>02</t>
  </si>
  <si>
    <t>Երևան քաղաք</t>
  </si>
  <si>
    <t>Արագածոտն</t>
  </si>
  <si>
    <t>Արարատ</t>
  </si>
  <si>
    <t>Արմավիր</t>
  </si>
  <si>
    <t>Գեղարքունիք</t>
  </si>
  <si>
    <t>Կոտայք</t>
  </si>
  <si>
    <t>Լոռի</t>
  </si>
  <si>
    <t>Շիրակ</t>
  </si>
  <si>
    <t>Սյունիք</t>
  </si>
  <si>
    <t>Վայոց Ձոր</t>
  </si>
  <si>
    <t>Տավուշ</t>
  </si>
  <si>
    <t xml:space="preserve">Դատավարական ղեկավարում և դատախազական հսկողություն/ Քրեական հետապնդման, դատավարական ղեկավարման և դատախազական հսկողության ծառայությունների տրամադրում </t>
  </si>
  <si>
    <t>Մասնագիտական ուսուցում և որակավորման բարձրացում/ Մասնագիտական ուսուցման և որակավորման բարձրացման կազմակերպում</t>
  </si>
  <si>
    <t xml:space="preserve"> Փորձաքննության ծառայությունների տրամադրում</t>
  </si>
  <si>
    <t xml:space="preserve">Հանցագործությունների բացահայտման մակարդակի բարելավում </t>
  </si>
  <si>
    <t xml:space="preserve">Պետական մարմինների կողմից իրականացվող աշխատանքների համար անհրաժեշտ դատական փորձաքննությունների իրականացում </t>
  </si>
  <si>
    <t xml:space="preserve">Բացահայտված հանցագործությունների աճ </t>
  </si>
  <si>
    <t xml:space="preserve">ՀՀ-ում հանցավորության դեմ պայքար, հանցագործության դեպքերի կանխարգելում և կրճատում, հանցագործության բոլոր դեպքերի առնչությամբ բազմակողմանի,լրիվ և օբյեկտիվ քննության ապահովում </t>
  </si>
  <si>
    <t xml:space="preserve">ՀՀ-ում մարդու իրավունքների, ազատությունների և օրինական շահերի պաշտպանության արդյունավետության բարձրացում, հանցավորությունների կանխարգելման արդյունավետության աճ </t>
  </si>
  <si>
    <t>Փորձաքննություններ նշանակելու և ելակետային տվյալների ձեռքբերման իրավասություն ունեցող համակագերի աշխատակիցների աշխատանքի արդյունավետության աճ</t>
  </si>
  <si>
    <t>2026թ. ՀՀ դատախազության կողմից նախատեսվում է իրականացնել Կոտայքի մարզի դատախազության վարչական շենքի (ք. Հրազդան) կապիտալ վերանորոգում, որն իրականացվելու է քաղաքաշինության կոմիտեի կողմից:</t>
  </si>
  <si>
    <t>Դատախազության բնականոն գործունեության ապահովման համար չկանխատեսված ծախսերի ֆինանսավորման նպատակով նախատեսված է դատախազության պահուստային ֆոնդ, որի մեծությունը հավասար է տվյալ տարվա պետական բյուջեի մասին օրենքով դատախազության համար նախատեսված բյուջեի երկու տոկոսին:</t>
  </si>
  <si>
    <t>Համակարգչային սարքավորումների և գրասենյակային գույքի ձեռքբերում, շենքի կապիտալ վերանորոգում</t>
  </si>
  <si>
    <t>Դատավարական ղեկավարում և դատախազական հսկողություն</t>
  </si>
  <si>
    <t>Ձեռագրի փորձաքննություն</t>
  </si>
  <si>
    <t>Ստորագրության փորձաքննություն</t>
  </si>
  <si>
    <t xml:space="preserve">Գրավոր խոսքի հեղինակի պարզման փորձաքննություն </t>
  </si>
  <si>
    <t>Փաստաթղթի և/կամ դրա պատրաստման եղանակի փորձաքննություն</t>
  </si>
  <si>
    <t>Փաստաթղթի ռեկվիզիտների փորձաքննություն</t>
  </si>
  <si>
    <t>Դրամանիշերի և/կամ արժեթղթերի փորձաքննություն</t>
  </si>
  <si>
    <t>Փաստաթղթի ռեկվիզիտների նյութի նույնականացման և/կամ ռեկվիզիտների կատարման վաղեմության փորձաքննություն</t>
  </si>
  <si>
    <t>Փաստաթղթաբանական տեսակի այլ օբյեկտների փորձաքննություն</t>
  </si>
  <si>
    <t>Ձայնի և հնչող խոսքի փորձաքննություն վերծանման նպատակով</t>
  </si>
  <si>
    <t>Ձայնագրությունների ձայնային միջավայրի, պայմանների, միջոցների, նյութերի և հետքերի փորձաքննություն</t>
  </si>
  <si>
    <t xml:space="preserve">Ձայնի և հնչող խոսքի փորձաքննություն անձի նույնականացման նպատակով </t>
  </si>
  <si>
    <t>Տեսապատկերի, տեսագրությունների պայմանների, միջոցների, նյութերի և հետքերի փորձաքննություն</t>
  </si>
  <si>
    <t>Լուսանկարի ֆոտոտեխնիկական փորձաքննություն</t>
  </si>
  <si>
    <t xml:space="preserve">Լուսանկարի փորձաքննություն անձի դիմանկարային նույնականացման նպատակով </t>
  </si>
  <si>
    <t>Մարդու կամ կենդանիների կողմից թողնված հետքերի փորձաքննություն</t>
  </si>
  <si>
    <t>Առարկաների, գործիքների, մեխանիզմների և դրանց կողմից թողնված  հետքերի փորձաքննություն</t>
  </si>
  <si>
    <t xml:space="preserve">Տրանսպորտային միջոցների, դետալների և դրանց կողմից թողնված հետքերի փորձաքննություն </t>
  </si>
  <si>
    <t>Սառը և նետողական զենքի փորձաքննություն</t>
  </si>
  <si>
    <t>Հրազենի և դրա փամփուշտների փորձաքննություն</t>
  </si>
  <si>
    <t>Հրազենային վնասվածքների և  հետքերի, կրակոցի հանգամանքների փորձաքննություն</t>
  </si>
  <si>
    <t>Կրակոցի հետքերի և արգասիքների քիմիական փորձաքննություն</t>
  </si>
  <si>
    <t>Հրազենի հատուկ դրոշմվածքի պարզման փորձաքննություն</t>
  </si>
  <si>
    <t>Պայթուցիկ նյութերի, դրանց պայթյունի արգասիքների և հետքերի փորձաքննություն</t>
  </si>
  <si>
    <t>Ռազմամթերքների, պայթուցիկ սարքավորումների և դրանց պայթյունի հետքերի փորձաքննություն</t>
  </si>
  <si>
    <t>Վառոդների, հրագործական բաղադրությունների և դրանց այրման հետքերի փորձաքննություն</t>
  </si>
  <si>
    <t>Մանրաթելերի և գործվածքների փորձաքննություն</t>
  </si>
  <si>
    <t>Լաքուներկերի և ներկածածկույթների փորձաքննություն</t>
  </si>
  <si>
    <t>Նավթամթերքների և վառելիքաքսուկային  նյութերի փորձաքննություն</t>
  </si>
  <si>
    <t>Մետաղների և համաձուլվածքների փորձաքննություն</t>
  </si>
  <si>
    <t>Հեղուկ կամ պինդ նյութերի փորձաքննություն ատոմային աբսորբցիոն սպեկտրոմետրիայի մեթոդի կիրառմամբ</t>
  </si>
  <si>
    <t>Թանկարժեք և կիսաթանկարժեք քարերի, միներալների, հանքային ապարների փորձաքննություն</t>
  </si>
  <si>
    <t>Ապակու, սիլիկատային, կերամիկական կամ նմանատիպ այլ ծագման նյութերի փորձաքննություն</t>
  </si>
  <si>
    <t>Ռետինե, պլաստմասսե կամ այլ պոլիմերային նյութերի փորձաքննություն</t>
  </si>
  <si>
    <t>Թմրամիջոցների, հոգեմետ (հոգեներգործուն) նյութերի, դրանց պրեկուրսորների, դեղամիջոցների, խիստ ներգործող և թունավոր նյութերի փորձաքննություն</t>
  </si>
  <si>
    <t>Սպիրտ պարունակող ոչ սննդային նշանակության հեղուկների,  նաև պարֆյումերային արդյունաբերության արտադրանքի փորձաքննություն</t>
  </si>
  <si>
    <t>Անհայտ ծագման նյութերի փորձաքննություն</t>
  </si>
  <si>
    <t>Սննդամթերքի և դրա հումքի որակական ցուցանիշների փորձաքննություն</t>
  </si>
  <si>
    <t>Սննդամթերքի և դրա հումքի անվտանգության ցուցանիշների (բացի մանրէաբանական) փորձաքննություն</t>
  </si>
  <si>
    <t>Սննդամթերքի և դրա հումքի անվտանգության ցուցանիշների մանրէաբանական փորձաքննություն</t>
  </si>
  <si>
    <t>Ալկոհոլային, թույլ ալկոհոլային, ոչ ալկոհոլային խմիչքների և դրանց հումքի որակական ցուցանիշների փորձաքննություն</t>
  </si>
  <si>
    <t>Ալկոհոլային, թույլ ալկոհոլային, ոչ ալկոհոլային խմիչքների և դրանց հումքի անվտանգության ցուցանիշների (բացի մանրէաբանական)  փորձաքննություն</t>
  </si>
  <si>
    <t>Թույլ ալկոհոլային, ոչ ալկոհոլային խմիչքների և դրանց հումքի անվտանգության ցուցանիշների մանրէաբանական փորձաքննություն</t>
  </si>
  <si>
    <t>Հողային ծագման օբյեկտների փորձաքննություն</t>
  </si>
  <si>
    <t>Բուսական  ծագման օբյեկտների փորձաքննություն առանց դենդրոխրոնոլոգիական մեթոդի կիրառման</t>
  </si>
  <si>
    <t>Բուսական  ծագման օբյեկտների փորձաքննություն դենդրոխրոնոլոգիական մեթոդի կիրառմամբ</t>
  </si>
  <si>
    <t>Կենդանական ծագման օբյեկտների փորձաքննություն</t>
  </si>
  <si>
    <t>Հրդեհից վնասված շենքերի և շինությունների, այլ առարկաների կամ կառուցվածքների փորձաքննություն</t>
  </si>
  <si>
    <t>Հրդեհից վնասված հողատարածքների փորձաքննություն</t>
  </si>
  <si>
    <t>Հրդեհից վնասված շարժական գույքի  փորձաքննություն</t>
  </si>
  <si>
    <t xml:space="preserve"> Նյութերի և սարք-սարքավորումների, այդ թվում տեխնոլոգիական գործընթացների  հրդեհավտանգ հատկությունների և սարքավորումների աշխատանքի հրդեհավտանգ ռեժիմների փորձաքննություն</t>
  </si>
  <si>
    <t>Տեխնոլոգիական գործընթացների, տեխնոլոգիական սարք-սարքավորումների, շենքերի, շինությունների հրդեհային անվտանգության նորմատիվ ակտերի պահանջներին համապատասխանության, դրանց հրդեհավտանգավորության և հակահրդեհային սարքավորումներով ապահովվածության փորձաքննություն</t>
  </si>
  <si>
    <t>Հրդեհաշիջման ընթացքում հրշեջ-փրկարարական ստորաբաժանումների գործողությունների փորձաքննություն</t>
  </si>
  <si>
    <t>Շենքերի, շինությունների, ճարտարագիտական գծային կառուցվածքների ճանապարհաշինարարական և այլ կառուցապատման օբյեկտների փորձաքննություն</t>
  </si>
  <si>
    <t>Շենքերի, շինությունների, ճարտարագիտական գծային կառուցվածքների ճանապարհաշինարարական և այլ կառուցապատման օբյեկտների քաղաքաշինական փաստաթղթերի փորձաքննություն</t>
  </si>
  <si>
    <t>Շենքերի, շինությունների, ճարտարագիտական գծային կառուցվածքների տեխնիկական վիճակի և/կամ ինժիներատեխնիկական փորձաքննություն</t>
  </si>
  <si>
    <t>Հողաշինարարական փորձաքննություն</t>
  </si>
  <si>
    <t>Ճանապարհատրանսպորտային պատահարի փորձաքննություն</t>
  </si>
  <si>
    <t>Տրանսպորտային միջոցի տեխնիկական վիճակի փորձաքննություն</t>
  </si>
  <si>
    <t xml:space="preserve">ճանապարհատրանսպորտային պատահարի առաջացման հանգամանքների պարզման տրանսպորտային հետքաբանական փորձաքննություն </t>
  </si>
  <si>
    <t>Ճանապարհի տեխնիկական վիճակի, ճանապարհատրանսպորտային պատահարի վայրում ճանապարհային պայմանների փորձաքննություն</t>
  </si>
  <si>
    <t>Տրանսպորտային միջոցների վերականգնման, վերանորոգման և մնացորդային դետալների պիտանելիության փորձաքննություն</t>
  </si>
  <si>
    <t xml:space="preserve">Դատահաշվապահական փորձաքննություն </t>
  </si>
  <si>
    <t>Ֆինանասատնտեսագիտական փորձաքննություն</t>
  </si>
  <si>
    <t>Պարենային, ոչ պարենային ապրանքների, կենսաբազմազանության  օբյեկտների, ծառայությունների, դրանց փաստաթղթերի, այդ թվում արժեքային ցուցանիշների փորձաքննություն</t>
  </si>
  <si>
    <t>Տրանսպորտային  միջոցների, գյուղատնտեսական տեխնիկայի, այդ թվում դրանց արժեքային ցուցանիշների փորձաքննություն</t>
  </si>
  <si>
    <t>Բարդ կառուցվածքային առանձնահատկություններ ունեցող արտադրական կամ այլ ապրանքային համալիրների, այդ թվում դրանց արժեքային ցուցանիշների փորձաքննություն</t>
  </si>
  <si>
    <t>Ոչ նյութական ակտիվների, այդ թվում դրանց արժեքային ցուցանիշների փորձաքննություն</t>
  </si>
  <si>
    <t xml:space="preserve">Անշարժ գույքի, այդ թվում դրա արժեքային ցուցանիշների փորձաքննություն </t>
  </si>
  <si>
    <t>Շինարարական նյութերի և աշխատանքների, այդ թվում դրանց արժեքային ցուցանիշների փորձաքննություն</t>
  </si>
  <si>
    <t xml:space="preserve">Ռադիոէլեկտրոնային, էլեկտրատեխնիկական, էլեկտրամեխանիկական կենցաղային նշանակության սարքավորումների  փորձաքննություն </t>
  </si>
  <si>
    <t>Դատահոգեբուժական փորձաքննություն</t>
  </si>
  <si>
    <t>Դատագենետիկական (ԴՆԹ-նույնականացման)  փորձաքննություն</t>
  </si>
  <si>
    <t>Ցանցային փորձաքննություն</t>
  </si>
  <si>
    <t>Ծրագրային ապահովումների փորձաքննություն</t>
  </si>
  <si>
    <t>Համակարգիչների կոշտ սկավառակներում պարունակվող, նաև ջնջված տեղեկատվության փորձաքննություն</t>
  </si>
  <si>
    <t xml:space="preserve">Թվային տեսագրիչների կոշտ սկավառակներում պարունակվող, նաև ջնջված տեղեկատվության փորձաքննություն </t>
  </si>
  <si>
    <t xml:space="preserve">Բջջային հեռախոսների կամ պլանշետային համակարգիչների ներքին հիշողության կրիչներում պարունակվող, նաև ջնջված տեղեկատվության փորձաքննություն </t>
  </si>
  <si>
    <t xml:space="preserve">Այլ թվային հիշողության կրիչներում  պարունակվող, նաև ջնջված տեղեկատվության փորձաքննություն </t>
  </si>
  <si>
    <t xml:space="preserve">Համակարգչային սարքավորումների, դրանց աշխատունակության և/կամ կիրառման նշանակության  փորձաքննություն </t>
  </si>
  <si>
    <t>Անձի առողջությանը պատճառված վնասի փորձաքննություն</t>
  </si>
  <si>
    <t>Դատաբժշկական հանձնաժողովային կամ կրկնակի փորձաքննություն</t>
  </si>
  <si>
    <t xml:space="preserve">Կենսաբանական ծագման հետքերի և/կամ նմուշների փորձաքննություն  </t>
  </si>
  <si>
    <t>Հյուսվածքաբանական փորձաքննություն</t>
  </si>
  <si>
    <t>Քիմիական (այդ թվում՝ կենսաքիմիական) փորձաքննություն</t>
  </si>
  <si>
    <t>Բժշկա-քրեագիտական փորձաքննություն</t>
  </si>
  <si>
    <t>Դիակի դատաբժշկական փորձաքննություն</t>
  </si>
  <si>
    <t>Դատաբժշկական լրացուցիչ կամ համալիր փորձաքննություն</t>
  </si>
  <si>
    <t>Կերպարվեստի բնագավառի փորձաքննություն</t>
  </si>
  <si>
    <t>Դեկորատիվ կիրառական արվեստի բնագավառի փորձաքննություն</t>
  </si>
  <si>
    <t>Երաժշտական գործիքների փորձաքննություն</t>
  </si>
  <si>
    <t>Գրքարվեստի բնագավառի փորձաքննություն</t>
  </si>
  <si>
    <t>Հին դրամների փորձաքննություն</t>
  </si>
  <si>
    <t>Գեղագիտական փորձաքննություն</t>
  </si>
  <si>
    <t>Հնագիտական փորձաքննություն</t>
  </si>
  <si>
    <t>Մշակութաբանական այլ փորձաքննություն</t>
  </si>
  <si>
    <t>Անձի հոգեբանական փորձաքննություն</t>
  </si>
  <si>
    <t>Հետմահու հոգեբանական փորձաքննություն</t>
  </si>
  <si>
    <t>Հոգեբանական այլ տեսակի փորձաքննություն</t>
  </si>
  <si>
    <t>Մեքենա-մեխանիզմների և սարք-սարքավորումների խափանման պատճառների և հետևանքների պարզման փորձաքննություն</t>
  </si>
  <si>
    <t>Արտադրությունում տեխնոլոգիական գործընթացներում շեղումների և խախտումների պատճառների և հետևանքերի պարզման փորձաքննություն</t>
  </si>
  <si>
    <t>Անվտանգության տեխնիկայի և աշխատանքի պաշտպանության կանոնների խախտման պատճառների և հետևանքների պարզման փորձաքննություն</t>
  </si>
  <si>
    <t>Օդորոլոգիական, այդ թվում մարդու կողմից թողնված հոտային հետքերի փորձաքննություն</t>
  </si>
  <si>
    <t>Գրավոր խոսքի փորձաքննություն</t>
  </si>
  <si>
    <t>Բանավոր խոսքի փորձաքննություն</t>
  </si>
  <si>
    <t>Հողային ռեսուրսների և երկրաբանական օբյեկտների փորձաքննություն</t>
  </si>
  <si>
    <t>Կենդանական և բուսական աշխարհի փորձաքննություն</t>
  </si>
  <si>
    <t>Ջրային ռեսուրսների և օբյեկտների փորձաքննություն</t>
  </si>
  <si>
    <t>Մթնոլորտային օդի փորձաքննություն</t>
  </si>
  <si>
    <t>Ճառագայթային իրավիճակի փորձաքննություն</t>
  </si>
  <si>
    <t>Շրջակա միջավայրի վրա այլ բնույթի ազդեցության փորձաքննություն</t>
  </si>
  <si>
    <t xml:space="preserve">Պայթյունից վնասված օբյեկտների փորձաքննություն </t>
  </si>
  <si>
    <t>Նյութերի և տեխնոլոգիական սարքավորումների, այդ թվում տեխնոլոգիական գործընթացների պայթյունավտանգ հատկությունների և սարքավորումների աշխատանքի պայթյունավտանգ ռեժիմների փորձաքննություն</t>
  </si>
  <si>
    <t>Տեխնոլոգիական գործընթացների և տեխնոլոգիական սարքավորումների, շենքերի և շինությունների պայթյունային անվտանգության նորմատիվ ակտերի պահանջներին համապատասխանության, դրանց պայթյունակայունության, պայթյունի հետևանքների հնարավոր նվազեցման միջոցներով ապահովվածության փորձաքննություն</t>
  </si>
  <si>
    <t>Հեղինակային և հարակից իրավունքի բնագավառի փորձաքննություն</t>
  </si>
  <si>
    <t>Գյուտերի բնագավառի փորձաքննություն</t>
  </si>
  <si>
    <t>Արտոնագրման բնագավառի փորձաքննություն</t>
  </si>
  <si>
    <t>Օգտակար մոդելների բնագավառի փորձաքննություն</t>
  </si>
  <si>
    <t>Արտադրական նմուշների փորձաքննություն</t>
  </si>
  <si>
    <t>Առևտրային նշանների  շփոթության աստիճանի նմանության  պարզման փորձաքննություն</t>
  </si>
  <si>
    <t>Ռադիոակտիվ նյութերի, ռադիացիայի և ռադիոակտիվ ֆոնի փորձաքննություն</t>
  </si>
  <si>
    <t>Միջուկային էներգետիկայի հետ կապված սարք-սարքավորումների փորձաքննություն</t>
  </si>
  <si>
    <t xml:space="preserve">2026թ. ՀՀ դատախազության կողմից ֆինանսական ակտիվների կառավարմանն անըչվող միջոցառումներ չկան: </t>
  </si>
  <si>
    <t>2025թ. (հաստատված բյուջե)</t>
  </si>
  <si>
    <t>ՀՀ դրամ</t>
  </si>
  <si>
    <t>ՀՀ պետական բյուջե</t>
  </si>
  <si>
    <t>Հանցագործությունների տեսակարար կշռում ծանր և առանձնապես ծանր հանցագործությունների կշիռը նվազել է: Ավելացել է հաստատված մեղադրական եզրակացությամբ դատարան հանձնված գործերի քանակը:</t>
  </si>
  <si>
    <t>Ապահովվել է դատախազական հսկողությունը մինչդատական վարույթի օրինականության նկատմամբ, վարույթն իրականացնող մարմնի գործողությունների դեմ ներկայացված դիմում-բողոքներին տրվել է պատշաճ ընթացք, առերևույթ կոռուպցիոն դեպքերով նախաձեռնված քրեական վարույթներով ապահովվել է պատշաճ դատախազական հսկողություն, պատիժների և հարկադրանքի այլ միջոցների կիրառման օրինականության նկատմամբ հսկողության շրջանակներում ստուգվել է իրավասու մարմինների իրավական ակտերի համապատասխանությունը գործող օրենսդրությանը:</t>
  </si>
  <si>
    <t>Քրեական վարույթներով քննության առաջնային խնդիրներից է պետությանը և համայքներին պատճառված վնասի վերականգնումը: Ապօրինի ծագում ունեցող գույքի բռնագանձման մեխանիզմը ապահովում է ապօրինի ծագում ունեցող գույքային միջոցների վերադարձը պետական բյուջե:</t>
  </si>
  <si>
    <t>Հանցագործությունների տեսակարար կշռում ծանր և առանձնապես ծանր հանցագործությունների կշիռը նվազեցնել: Ավելացնել հաստատված մեղադրական եզրակացությամբ դատարան հանձնված գործերի քանակը:</t>
  </si>
  <si>
    <t>Ապահովվել դատախազական հսկողությունը մինչդատական վարույթի օրինականության նկատմամբ, վարույթն իրականացնող մարմնի գործողությունների դեմ ներկայացված դիմում-բողոքներին տալ պատշաճ ընթացք, առերևույթ կոռուպցիոն դեպքերով նախաձեռնված քրեական վարույթներով ապահովվել պատշաճ դատախազական հսկողություն, պատիժների և հարկադրանքի այլ միջոցների կիրառման օրինականության նկատմամբ հսկողության շրջանակներում ստուգել իրավասու մարմինների իրավական ակտերի համապատասխանությունը գործող օրենսդրությանը:</t>
  </si>
  <si>
    <t>Քրեական վարույթներով քննության առաջնային խնդիրներից է լինելու պետությանը և համայքներին պատճառված վնասի վերականգնումը: Ապօրինի ծագում ունեցող գույքի բռնագանձման մեխանիզմը ապահովելու է ապօրինի ծագում ունեցող գույքային միջոցների վերադարձը պետական բյուջե:</t>
  </si>
  <si>
    <t>ՀՀ դատախազության շենքային պայմանների բարելավում</t>
  </si>
  <si>
    <t xml:space="preserve">Համակարգչային սարքավորումների և գրասենյակային գույքի ձեռքբերում </t>
  </si>
  <si>
    <t>ՀՀ դատախազության վարչական շենքի կապիտալ վերանորոգում</t>
  </si>
  <si>
    <t>Փորձաքննություն անցած պատվիրված նախագիծ, նախահաշիվ</t>
  </si>
  <si>
    <t>Դատավարական ղեկավարում և դատախազական հսկողություն/ ՀՀ դատախազության շենքային պայմանների բարելավում</t>
  </si>
  <si>
    <t>ՀՀ կառավարությանն առընթեր քաղաքաշինության կոմիտե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</si>
</sst>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#,##0.0;\(##,##0.0\);\-"/>
    <numFmt numFmtId="165" formatCode="#,##0.0_);\(#,##0.0\)"/>
    <numFmt numFmtId="166" formatCode="_(* #,##0.0_);_(* \(#,##0.0\);_(* &quot;-&quot;??_);_(@_)"/>
    <numFmt numFmtId="167" formatCode="0.0"/>
    <numFmt numFmtId="168" formatCode="#,##0.0"/>
  </numFmts>
  <fonts count="84" x14ac:knownFonts="1">
    <font>
      <sz val="11"/>
      <color theme="1"/>
      <name val="Calibri"/>
      <family val="2"/>
      <scheme val="minor"/>
    </font>
    <font>
      <b/>
      <sz val="12"/>
      <color theme="1"/>
      <name val="GHEA Grapalat"/>
      <family val="3"/>
    </font>
    <font>
      <sz val="8"/>
      <color rgb="FF000000"/>
      <name val="GHEA Grapalat"/>
      <family val="3"/>
    </font>
    <font>
      <i/>
      <sz val="8"/>
      <color rgb="FF000000"/>
      <name val="GHEA Grapalat"/>
      <family val="3"/>
    </font>
    <font>
      <i/>
      <sz val="8"/>
      <color theme="1"/>
      <name val="GHEA Grapalat"/>
      <family val="3"/>
    </font>
    <font>
      <b/>
      <sz val="8"/>
      <color theme="1"/>
      <name val="GHEA Grapalat"/>
      <family val="3"/>
    </font>
    <font>
      <vertAlign val="superscript"/>
      <sz val="11"/>
      <color theme="1"/>
      <name val="Calibri"/>
      <family val="2"/>
      <scheme val="minor"/>
    </font>
    <font>
      <sz val="8"/>
      <color theme="1"/>
      <name val="GHEA Grapalat"/>
      <family val="3"/>
    </font>
    <font>
      <vertAlign val="superscript"/>
      <sz val="8"/>
      <color theme="1"/>
      <name val="GHEA Grapalat"/>
      <family val="3"/>
    </font>
    <font>
      <b/>
      <i/>
      <sz val="12"/>
      <color theme="1"/>
      <name val="GHEA Grapalat"/>
      <family val="3"/>
    </font>
    <font>
      <sz val="10"/>
      <color theme="1"/>
      <name val="GHEA Grapalat"/>
      <family val="3"/>
    </font>
    <font>
      <sz val="11"/>
      <color theme="1"/>
      <name val="GHEA Grapalat"/>
      <family val="3"/>
    </font>
    <font>
      <b/>
      <sz val="10"/>
      <color theme="1"/>
      <name val="GHEA Grapalat"/>
      <family val="3"/>
    </font>
    <font>
      <sz val="9"/>
      <color theme="1"/>
      <name val="GHEA Grapalat"/>
      <family val="3"/>
    </font>
    <font>
      <b/>
      <i/>
      <vertAlign val="superscript"/>
      <sz val="12"/>
      <color theme="1"/>
      <name val="GHEA Grapalat"/>
      <family val="3"/>
    </font>
    <font>
      <vertAlign val="superscript"/>
      <sz val="9"/>
      <color theme="1"/>
      <name val="GHEA Grapalat"/>
      <family val="3"/>
    </font>
    <font>
      <i/>
      <sz val="9"/>
      <color theme="1"/>
      <name val="GHEA Grapalat"/>
      <family val="3"/>
    </font>
    <font>
      <b/>
      <sz val="10"/>
      <color rgb="FF002060"/>
      <name val="GHEA Grapalat"/>
      <family val="3"/>
    </font>
    <font>
      <b/>
      <sz val="8"/>
      <color rgb="FF002060"/>
      <name val="GHEA Grapalat"/>
      <family val="3"/>
    </font>
    <font>
      <vertAlign val="superscript"/>
      <sz val="8"/>
      <color rgb="FF000000"/>
      <name val="GHEA Grapalat"/>
      <family val="3"/>
    </font>
    <font>
      <vertAlign val="superscript"/>
      <sz val="10"/>
      <color theme="1"/>
      <name val="GHEA Grapalat"/>
      <family val="3"/>
    </font>
    <font>
      <sz val="11"/>
      <color rgb="FFFF0000"/>
      <name val="Calibri"/>
      <family val="2"/>
      <scheme val="minor"/>
    </font>
    <font>
      <sz val="8"/>
      <color rgb="FFFF0000"/>
      <name val="GHEA Grapalat"/>
      <family val="3"/>
    </font>
    <font>
      <b/>
      <i/>
      <sz val="12"/>
      <color rgb="FFFF0000"/>
      <name val="GHEA Grapalat"/>
      <family val="3"/>
    </font>
    <font>
      <sz val="10"/>
      <name val="Arial"/>
      <family val="2"/>
    </font>
    <font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GHEA Grapalat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 Armenian"/>
      <family val="2"/>
    </font>
    <font>
      <b/>
      <sz val="10"/>
      <name val="GHEA Grapalat"/>
      <family val="3"/>
    </font>
    <font>
      <sz val="11"/>
      <name val="Calibri"/>
      <family val="2"/>
      <scheme val="minor"/>
    </font>
    <font>
      <b/>
      <i/>
      <sz val="12"/>
      <name val="GHEA Grapalat"/>
      <family val="3"/>
    </font>
    <font>
      <sz val="8"/>
      <name val="GHEA Grapalat"/>
      <family val="3"/>
    </font>
    <font>
      <b/>
      <vertAlign val="superscript"/>
      <sz val="10"/>
      <name val="GHEA Grapalat"/>
      <family val="3"/>
    </font>
    <font>
      <i/>
      <sz val="11"/>
      <name val="Calibri"/>
      <family val="2"/>
      <scheme val="minor"/>
    </font>
    <font>
      <vertAlign val="superscript"/>
      <sz val="8"/>
      <name val="GHEA Grapalat"/>
      <family val="3"/>
    </font>
    <font>
      <sz val="11"/>
      <name val="GHEA Grapalat"/>
      <family val="3"/>
    </font>
    <font>
      <b/>
      <sz val="11"/>
      <name val="GHEA Grapalat"/>
      <family val="3"/>
    </font>
    <font>
      <i/>
      <sz val="11"/>
      <name val="GHEA Grapalat"/>
      <family val="3"/>
    </font>
    <font>
      <b/>
      <sz val="10"/>
      <name val="GHEA Grapalat"/>
      <family val="2"/>
    </font>
    <font>
      <sz val="11"/>
      <color rgb="FF000000"/>
      <name val="GHEA Grapalat"/>
      <family val="3"/>
    </font>
    <font>
      <b/>
      <sz val="11"/>
      <color rgb="FF000000"/>
      <name val="GHEA Grapalat"/>
      <family val="3"/>
    </font>
    <font>
      <b/>
      <sz val="11"/>
      <color theme="1"/>
      <name val="GHEA Grapalat"/>
      <family val="3"/>
    </font>
    <font>
      <sz val="11"/>
      <color rgb="FF000000"/>
      <name val="Calibri"/>
      <family val="2"/>
    </font>
    <font>
      <i/>
      <sz val="11"/>
      <color theme="1"/>
      <name val="GHEA Grapalat"/>
      <family val="3"/>
    </font>
    <font>
      <b/>
      <i/>
      <sz val="9"/>
      <color rgb="FFFF0000"/>
      <name val="GHEA Grapalat"/>
      <family val="3"/>
    </font>
    <font>
      <i/>
      <sz val="9"/>
      <color rgb="FFFF0000"/>
      <name val="GHEA Grapalat"/>
      <family val="3"/>
    </font>
    <font>
      <i/>
      <sz val="8"/>
      <color rgb="FFFF0000"/>
      <name val="GHEA Grapalat"/>
      <family val="3"/>
    </font>
    <font>
      <sz val="9"/>
      <color rgb="FFFF0000"/>
      <name val="GHEA Grapalat"/>
      <family val="3"/>
    </font>
    <font>
      <b/>
      <i/>
      <sz val="10"/>
      <color rgb="FFFF0000"/>
      <name val="GHEA Grapalat"/>
      <family val="3"/>
    </font>
    <font>
      <vertAlign val="superscript"/>
      <sz val="11"/>
      <name val="GHEA Grapalat"/>
      <family val="3"/>
    </font>
    <font>
      <sz val="9"/>
      <name val="GHEA Grapalat"/>
      <family val="3"/>
    </font>
    <font>
      <b/>
      <i/>
      <sz val="9"/>
      <name val="GHEA Grapalat"/>
      <family val="3"/>
    </font>
    <font>
      <i/>
      <sz val="9"/>
      <name val="GHEA Grapalat"/>
      <family val="3"/>
    </font>
    <font>
      <sz val="10"/>
      <color rgb="FF000000"/>
      <name val="GHEA Grapalat"/>
      <family val="3"/>
    </font>
    <font>
      <i/>
      <sz val="8"/>
      <name val="GHEA Grapalat"/>
      <family val="3"/>
    </font>
    <font>
      <vertAlign val="superscript"/>
      <sz val="11"/>
      <color theme="1"/>
      <name val="GHEA Grapalat"/>
      <family val="3"/>
    </font>
    <font>
      <b/>
      <sz val="9"/>
      <color theme="1"/>
      <name val="GHEA Grapalat"/>
      <family val="3"/>
    </font>
    <font>
      <b/>
      <sz val="9"/>
      <color rgb="FF002060"/>
      <name val="GHEA Grapalat"/>
      <family val="3"/>
    </font>
    <font>
      <b/>
      <vertAlign val="superscript"/>
      <sz val="9"/>
      <color theme="1"/>
      <name val="GHEA Grapalat"/>
      <family val="3"/>
    </font>
    <font>
      <vertAlign val="superscript"/>
      <sz val="9"/>
      <name val="GHEA Grapalat"/>
      <family val="3"/>
    </font>
    <font>
      <b/>
      <sz val="9"/>
      <name val="GHEA Grapalat"/>
      <family val="3"/>
    </font>
    <font>
      <u/>
      <sz val="11"/>
      <color theme="1"/>
      <name val="Calibri"/>
      <family val="2"/>
      <scheme val="minor"/>
    </font>
    <font>
      <i/>
      <sz val="10"/>
      <color theme="1"/>
      <name val="GHEA Grapalat"/>
      <family val="3"/>
    </font>
    <font>
      <sz val="9"/>
      <color theme="1"/>
      <name val="Times Armenian"/>
      <family val="1"/>
    </font>
    <font>
      <sz val="9"/>
      <name val="Times Armenian"/>
      <family val="1"/>
    </font>
    <font>
      <b/>
      <i/>
      <sz val="9"/>
      <color theme="0" tint="-0.499984740745262"/>
      <name val="Times Armenian"/>
      <family val="1"/>
    </font>
    <font>
      <i/>
      <sz val="10"/>
      <color rgb="FF000000"/>
      <name val="GHEA Grapalat"/>
      <family val="3"/>
    </font>
  </fonts>
  <fills count="4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2">
    <xf numFmtId="0" fontId="0" fillId="0" borderId="0"/>
    <xf numFmtId="0" fontId="24" fillId="0" borderId="0"/>
    <xf numFmtId="0" fontId="25" fillId="17" borderId="33" applyNumberFormat="0" applyFont="0" applyAlignment="0" applyProtection="0"/>
    <xf numFmtId="0" fontId="28" fillId="0" borderId="0">
      <alignment horizontal="left" vertical="top" wrapText="1"/>
    </xf>
    <xf numFmtId="0" fontId="29" fillId="0" borderId="0" applyNumberFormat="0" applyFill="0" applyBorder="0" applyAlignment="0" applyProtection="0"/>
    <xf numFmtId="0" fontId="30" fillId="0" borderId="26" applyNumberFormat="0" applyFill="0" applyAlignment="0" applyProtection="0"/>
    <xf numFmtId="0" fontId="31" fillId="0" borderId="27" applyNumberFormat="0" applyFill="0" applyAlignment="0" applyProtection="0"/>
    <xf numFmtId="0" fontId="32" fillId="0" borderId="28" applyNumberFormat="0" applyFill="0" applyAlignment="0" applyProtection="0"/>
    <xf numFmtId="0" fontId="32" fillId="0" borderId="0" applyNumberFormat="0" applyFill="0" applyBorder="0" applyAlignment="0" applyProtection="0"/>
    <xf numFmtId="0" fontId="33" fillId="11" borderId="0" applyNumberFormat="0" applyBorder="0" applyAlignment="0" applyProtection="0"/>
    <xf numFmtId="0" fontId="34" fillId="12" borderId="0" applyNumberFormat="0" applyBorder="0" applyAlignment="0" applyProtection="0"/>
    <xf numFmtId="0" fontId="35" fillId="13" borderId="0" applyNumberFormat="0" applyBorder="0" applyAlignment="0" applyProtection="0"/>
    <xf numFmtId="0" fontId="36" fillId="14" borderId="29" applyNumberFormat="0" applyAlignment="0" applyProtection="0"/>
    <xf numFmtId="0" fontId="37" fillId="15" borderId="30" applyNumberFormat="0" applyAlignment="0" applyProtection="0"/>
    <xf numFmtId="0" fontId="38" fillId="15" borderId="29" applyNumberFormat="0" applyAlignment="0" applyProtection="0"/>
    <xf numFmtId="0" fontId="39" fillId="0" borderId="31" applyNumberFormat="0" applyFill="0" applyAlignment="0" applyProtection="0"/>
    <xf numFmtId="0" fontId="40" fillId="16" borderId="32" applyNumberFormat="0" applyAlignment="0" applyProtection="0"/>
    <xf numFmtId="0" fontId="2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34" applyNumberFormat="0" applyFill="0" applyAlignment="0" applyProtection="0"/>
    <xf numFmtId="0" fontId="43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43" fillId="21" borderId="0" applyNumberFormat="0" applyBorder="0" applyAlignment="0" applyProtection="0"/>
    <xf numFmtId="0" fontId="43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43" fillId="25" borderId="0" applyNumberFormat="0" applyBorder="0" applyAlignment="0" applyProtection="0"/>
    <xf numFmtId="0" fontId="43" fillId="26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43" fillId="29" borderId="0" applyNumberFormat="0" applyBorder="0" applyAlignment="0" applyProtection="0"/>
    <xf numFmtId="0" fontId="43" fillId="30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43" fillId="33" borderId="0" applyNumberFormat="0" applyBorder="0" applyAlignment="0" applyProtection="0"/>
    <xf numFmtId="0" fontId="43" fillId="34" borderId="0" applyNumberFormat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43" fillId="37" borderId="0" applyNumberFormat="0" applyBorder="0" applyAlignment="0" applyProtection="0"/>
    <xf numFmtId="0" fontId="43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40" borderId="0" applyNumberFormat="0" applyBorder="0" applyAlignment="0" applyProtection="0"/>
    <xf numFmtId="0" fontId="43" fillId="41" borderId="0" applyNumberFormat="0" applyBorder="0" applyAlignment="0" applyProtection="0"/>
    <xf numFmtId="164" fontId="28" fillId="0" borderId="0" applyFill="0" applyBorder="0" applyProtection="0">
      <alignment horizontal="right" vertical="top"/>
    </xf>
    <xf numFmtId="0" fontId="25" fillId="17" borderId="33" applyNumberFormat="0" applyFont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9" borderId="0" applyNumberFormat="0" applyBorder="0" applyAlignment="0" applyProtection="0"/>
    <xf numFmtId="0" fontId="25" fillId="40" borderId="0" applyNumberFormat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164" fontId="55" fillId="0" borderId="0" applyFill="0" applyBorder="0" applyProtection="0">
      <alignment horizontal="right" vertical="top"/>
    </xf>
    <xf numFmtId="43" fontId="59" fillId="0" borderId="0" applyFont="0" applyFill="0" applyBorder="0" applyAlignment="0" applyProtection="0"/>
  </cellStyleXfs>
  <cellXfs count="341">
    <xf numFmtId="0" fontId="0" fillId="0" borderId="0" xfId="0"/>
    <xf numFmtId="0" fontId="0" fillId="0" borderId="0" xfId="0" applyAlignment="1">
      <alignment horizontal="justify" vertical="center"/>
    </xf>
    <xf numFmtId="0" fontId="0" fillId="0" borderId="0" xfId="0" applyAlignment="1">
      <alignment horizontal="center" vertical="center" wrapText="1"/>
    </xf>
    <xf numFmtId="0" fontId="12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/>
    <xf numFmtId="0" fontId="5" fillId="0" borderId="0" xfId="0" applyFont="1" applyBorder="1" applyAlignment="1">
      <alignment vertical="center"/>
    </xf>
    <xf numFmtId="0" fontId="17" fillId="7" borderId="0" xfId="0" applyFont="1" applyFill="1" applyAlignment="1">
      <alignment vertical="center"/>
    </xf>
    <xf numFmtId="0" fontId="18" fillId="7" borderId="0" xfId="0" applyFont="1" applyFill="1" applyBorder="1" applyAlignment="1">
      <alignment vertical="center"/>
    </xf>
    <xf numFmtId="0" fontId="5" fillId="7" borderId="0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6" borderId="1" xfId="0" applyFont="1" applyFill="1" applyBorder="1" applyAlignment="1">
      <alignment vertical="center" wrapText="1"/>
    </xf>
    <xf numFmtId="0" fontId="0" fillId="6" borderId="1" xfId="0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7" fillId="8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justify" vertical="center" wrapText="1"/>
    </xf>
    <xf numFmtId="0" fontId="7" fillId="8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7" fillId="2" borderId="7" xfId="0" applyFont="1" applyFill="1" applyBorder="1" applyAlignment="1">
      <alignment vertical="center" wrapText="1"/>
    </xf>
    <xf numFmtId="0" fontId="7" fillId="6" borderId="7" xfId="0" applyFont="1" applyFill="1" applyBorder="1" applyAlignment="1">
      <alignment vertical="center" textRotation="90" wrapText="1"/>
    </xf>
    <xf numFmtId="0" fontId="7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2" borderId="1" xfId="0" applyFont="1" applyFill="1" applyBorder="1" applyAlignment="1">
      <alignment vertical="center" textRotation="90" wrapText="1"/>
    </xf>
    <xf numFmtId="0" fontId="4" fillId="6" borderId="7" xfId="0" applyFont="1" applyFill="1" applyBorder="1" applyAlignment="1">
      <alignment vertical="center" wrapText="1"/>
    </xf>
    <xf numFmtId="0" fontId="7" fillId="6" borderId="7" xfId="0" applyFont="1" applyFill="1" applyBorder="1" applyAlignment="1">
      <alignment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center"/>
    </xf>
    <xf numFmtId="0" fontId="13" fillId="5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left" vertical="center" wrapText="1"/>
    </xf>
    <xf numFmtId="0" fontId="16" fillId="5" borderId="1" xfId="0" applyFont="1" applyFill="1" applyBorder="1" applyAlignment="1">
      <alignment horizontal="left" vertical="center" wrapText="1" indent="2"/>
    </xf>
    <xf numFmtId="0" fontId="11" fillId="5" borderId="1" xfId="0" applyFont="1" applyFill="1" applyBorder="1" applyAlignment="1">
      <alignment vertical="center" wrapText="1"/>
    </xf>
    <xf numFmtId="0" fontId="7" fillId="10" borderId="1" xfId="0" applyFont="1" applyFill="1" applyBorder="1" applyAlignment="1">
      <alignment vertical="center" textRotation="90" wrapText="1"/>
    </xf>
    <xf numFmtId="0" fontId="7" fillId="10" borderId="18" xfId="0" applyFont="1" applyFill="1" applyBorder="1" applyAlignment="1">
      <alignment vertical="center" textRotation="90" wrapText="1"/>
    </xf>
    <xf numFmtId="0" fontId="7" fillId="10" borderId="19" xfId="0" applyFont="1" applyFill="1" applyBorder="1" applyAlignment="1">
      <alignment vertical="center" textRotation="90" wrapText="1"/>
    </xf>
    <xf numFmtId="0" fontId="7" fillId="5" borderId="18" xfId="0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 wrapText="1"/>
    </xf>
    <xf numFmtId="0" fontId="7" fillId="5" borderId="21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/>
    </xf>
    <xf numFmtId="49" fontId="2" fillId="2" borderId="18" xfId="0" applyNumberFormat="1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vertical="center" wrapText="1"/>
    </xf>
    <xf numFmtId="0" fontId="4" fillId="6" borderId="23" xfId="0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textRotation="90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vertical="center" textRotation="90" wrapText="1"/>
    </xf>
    <xf numFmtId="0" fontId="7" fillId="2" borderId="1" xfId="0" applyFont="1" applyFill="1" applyBorder="1" applyAlignment="1">
      <alignment horizontal="center" vertical="center" textRotation="90" wrapText="1"/>
    </xf>
    <xf numFmtId="0" fontId="21" fillId="0" borderId="0" xfId="0" applyFont="1"/>
    <xf numFmtId="0" fontId="22" fillId="2" borderId="1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vertical="center"/>
    </xf>
    <xf numFmtId="0" fontId="21" fillId="0" borderId="0" xfId="0" applyFont="1" applyFill="1"/>
    <xf numFmtId="0" fontId="23" fillId="0" borderId="0" xfId="0" applyFont="1" applyAlignment="1">
      <alignment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6" fillId="0" borderId="0" xfId="0" applyFont="1"/>
    <xf numFmtId="0" fontId="27" fillId="0" borderId="0" xfId="0" applyFont="1"/>
    <xf numFmtId="0" fontId="0" fillId="0" borderId="0" xfId="0" applyAlignment="1"/>
    <xf numFmtId="0" fontId="0" fillId="0" borderId="0" xfId="0" applyFont="1"/>
    <xf numFmtId="0" fontId="7" fillId="2" borderId="7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45" fillId="0" borderId="0" xfId="0" applyFont="1" applyAlignment="1">
      <alignment vertical="center"/>
    </xf>
    <xf numFmtId="0" fontId="46" fillId="0" borderId="0" xfId="0" applyFont="1" applyAlignment="1"/>
    <xf numFmtId="0" fontId="46" fillId="0" borderId="0" xfId="0" applyFont="1"/>
    <xf numFmtId="0" fontId="47" fillId="0" borderId="0" xfId="0" applyFont="1" applyAlignment="1">
      <alignment vertical="center"/>
    </xf>
    <xf numFmtId="0" fontId="45" fillId="0" borderId="0" xfId="0" applyFont="1" applyFill="1" applyAlignment="1">
      <alignment vertical="center"/>
    </xf>
    <xf numFmtId="0" fontId="47" fillId="0" borderId="0" xfId="0" applyFont="1" applyFill="1" applyAlignment="1">
      <alignment vertical="center"/>
    </xf>
    <xf numFmtId="0" fontId="50" fillId="0" borderId="0" xfId="0" applyFont="1"/>
    <xf numFmtId="49" fontId="48" fillId="2" borderId="18" xfId="0" applyNumberFormat="1" applyFont="1" applyFill="1" applyBorder="1" applyAlignment="1">
      <alignment horizontal="center" vertical="center" wrapText="1"/>
    </xf>
    <xf numFmtId="49" fontId="48" fillId="2" borderId="1" xfId="0" applyNumberFormat="1" applyFont="1" applyFill="1" applyBorder="1" applyAlignment="1">
      <alignment horizontal="center" vertical="center" wrapText="1"/>
    </xf>
    <xf numFmtId="0" fontId="48" fillId="2" borderId="1" xfId="0" applyFont="1" applyFill="1" applyBorder="1" applyAlignment="1">
      <alignment vertical="center" textRotation="90" wrapText="1"/>
    </xf>
    <xf numFmtId="0" fontId="43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0" fontId="13" fillId="0" borderId="0" xfId="0" applyFont="1" applyAlignment="1">
      <alignment horizontal="left" vertical="center"/>
    </xf>
    <xf numFmtId="0" fontId="13" fillId="5" borderId="6" xfId="0" applyFont="1" applyFill="1" applyBorder="1" applyAlignment="1">
      <alignment horizontal="left" vertical="center" wrapText="1"/>
    </xf>
    <xf numFmtId="0" fontId="11" fillId="0" borderId="0" xfId="0" applyFont="1"/>
    <xf numFmtId="0" fontId="13" fillId="6" borderId="1" xfId="0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3" fillId="0" borderId="0" xfId="0" applyFont="1"/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16" fontId="0" fillId="0" borderId="0" xfId="0" applyNumberFormat="1"/>
    <xf numFmtId="0" fontId="52" fillId="0" borderId="0" xfId="0" applyFont="1" applyAlignment="1">
      <alignment horizontal="left" vertical="top" wrapText="1"/>
    </xf>
    <xf numFmtId="0" fontId="53" fillId="0" borderId="0" xfId="0" applyFont="1" applyAlignment="1">
      <alignment horizontal="center" vertical="center" wrapText="1"/>
    </xf>
    <xf numFmtId="0" fontId="52" fillId="0" borderId="0" xfId="0" applyFont="1" applyFill="1"/>
    <xf numFmtId="1" fontId="52" fillId="0" borderId="0" xfId="0" applyNumberFormat="1" applyFont="1" applyFill="1" applyAlignment="1" applyProtection="1">
      <alignment horizontal="center" vertical="center"/>
      <protection locked="0"/>
    </xf>
    <xf numFmtId="166" fontId="11" fillId="0" borderId="0" xfId="59" applyNumberFormat="1" applyFont="1" applyFill="1" applyAlignment="1" applyProtection="1">
      <alignment horizontal="left" vertical="center" wrapText="1"/>
    </xf>
    <xf numFmtId="166" fontId="11" fillId="0" borderId="0" xfId="59" applyNumberFormat="1" applyFont="1" applyFill="1" applyAlignment="1" applyProtection="1">
      <alignment horizontal="center" vertical="center"/>
    </xf>
    <xf numFmtId="166" fontId="11" fillId="0" borderId="0" xfId="59" applyNumberFormat="1" applyFont="1" applyFill="1" applyAlignment="1" applyProtection="1">
      <alignment horizontal="center" vertical="center" wrapText="1"/>
    </xf>
    <xf numFmtId="166" fontId="11" fillId="0" borderId="0" xfId="59" applyNumberFormat="1" applyFont="1" applyFill="1" applyAlignment="1" applyProtection="1">
      <alignment horizontal="left" vertical="center"/>
    </xf>
    <xf numFmtId="166" fontId="11" fillId="0" borderId="0" xfId="59" applyNumberFormat="1" applyFont="1" applyFill="1" applyAlignment="1" applyProtection="1">
      <alignment horizontal="center"/>
    </xf>
    <xf numFmtId="43" fontId="11" fillId="0" borderId="0" xfId="59" applyFont="1" applyFill="1" applyAlignment="1" applyProtection="1">
      <alignment horizontal="left"/>
    </xf>
    <xf numFmtId="43" fontId="56" fillId="0" borderId="0" xfId="59" applyFont="1" applyFill="1" applyAlignment="1" applyProtection="1">
      <alignment vertical="center"/>
    </xf>
    <xf numFmtId="166" fontId="11" fillId="0" borderId="0" xfId="59" applyNumberFormat="1" applyFont="1" applyFill="1" applyAlignment="1" applyProtection="1">
      <alignment vertical="center" wrapText="1"/>
    </xf>
    <xf numFmtId="43" fontId="52" fillId="0" borderId="0" xfId="59" applyFont="1" applyFill="1" applyAlignment="1" applyProtection="1">
      <alignment vertical="center"/>
    </xf>
    <xf numFmtId="0" fontId="52" fillId="0" borderId="0" xfId="0" applyFont="1" applyFill="1" applyAlignment="1">
      <alignment horizontal="left"/>
    </xf>
    <xf numFmtId="0" fontId="53" fillId="0" borderId="0" xfId="0" applyFont="1" applyFill="1"/>
    <xf numFmtId="0" fontId="58" fillId="0" borderId="0" xfId="0" applyFont="1" applyFill="1" applyAlignment="1">
      <alignment horizontal="left" vertical="center"/>
    </xf>
    <xf numFmtId="166" fontId="58" fillId="0" borderId="0" xfId="59" applyNumberFormat="1" applyFont="1" applyFill="1" applyAlignment="1" applyProtection="1">
      <alignment horizontal="left" vertical="center"/>
    </xf>
    <xf numFmtId="166" fontId="58" fillId="0" borderId="0" xfId="59" applyNumberFormat="1" applyFont="1" applyFill="1" applyAlignment="1" applyProtection="1">
      <alignment horizontal="left"/>
    </xf>
    <xf numFmtId="43" fontId="58" fillId="0" borderId="0" xfId="59" applyFont="1" applyFill="1" applyAlignment="1" applyProtection="1">
      <alignment horizontal="left"/>
    </xf>
    <xf numFmtId="43" fontId="57" fillId="0" borderId="0" xfId="59" applyFont="1" applyFill="1" applyAlignment="1" applyProtection="1">
      <alignment horizontal="left" vertical="center"/>
    </xf>
    <xf numFmtId="0" fontId="53" fillId="0" borderId="0" xfId="0" applyFont="1" applyFill="1" applyAlignment="1">
      <alignment horizontal="left"/>
    </xf>
    <xf numFmtId="1" fontId="52" fillId="43" borderId="7" xfId="0" applyNumberFormat="1" applyFont="1" applyFill="1" applyBorder="1" applyAlignment="1" applyProtection="1">
      <alignment horizontal="center" vertical="center" wrapText="1"/>
      <protection locked="0"/>
    </xf>
    <xf numFmtId="0" fontId="52" fillId="43" borderId="7" xfId="0" applyFont="1" applyFill="1" applyBorder="1" applyAlignment="1" applyProtection="1">
      <alignment horizontal="center" vertical="center" wrapText="1"/>
      <protection locked="0"/>
    </xf>
    <xf numFmtId="0" fontId="11" fillId="43" borderId="7" xfId="0" applyFont="1" applyFill="1" applyBorder="1" applyAlignment="1">
      <alignment horizontal="center" vertical="center" wrapText="1"/>
    </xf>
    <xf numFmtId="43" fontId="11" fillId="43" borderId="7" xfId="0" applyNumberFormat="1" applyFont="1" applyFill="1" applyBorder="1" applyAlignment="1">
      <alignment horizontal="center" vertical="center" wrapText="1"/>
    </xf>
    <xf numFmtId="43" fontId="56" fillId="43" borderId="7" xfId="0" applyNumberFormat="1" applyFont="1" applyFill="1" applyBorder="1" applyAlignment="1">
      <alignment horizontal="center" vertical="center" wrapText="1"/>
    </xf>
    <xf numFmtId="43" fontId="11" fillId="43" borderId="1" xfId="0" applyNumberFormat="1" applyFont="1" applyFill="1" applyBorder="1" applyAlignment="1">
      <alignment horizontal="center" vertical="center" wrapText="1"/>
    </xf>
    <xf numFmtId="0" fontId="62" fillId="0" borderId="0" xfId="0" applyFont="1" applyBorder="1" applyAlignment="1">
      <alignment horizontal="left" wrapText="1"/>
    </xf>
    <xf numFmtId="0" fontId="61" fillId="0" borderId="0" xfId="0" applyFont="1" applyBorder="1" applyAlignment="1">
      <alignment horizontal="left" wrapText="1"/>
    </xf>
    <xf numFmtId="0" fontId="63" fillId="0" borderId="0" xfId="0" applyFont="1" applyBorder="1" applyAlignment="1">
      <alignment vertical="top" wrapTex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2" fillId="0" borderId="0" xfId="0" applyFont="1" applyBorder="1" applyAlignment="1">
      <alignment horizontal="left"/>
    </xf>
    <xf numFmtId="0" fontId="61" fillId="0" borderId="0" xfId="0" applyFont="1" applyBorder="1" applyAlignment="1">
      <alignment wrapText="1"/>
    </xf>
    <xf numFmtId="0" fontId="21" fillId="0" borderId="0" xfId="0" applyFont="1" applyBorder="1" applyAlignment="1">
      <alignment horizontal="left"/>
    </xf>
    <xf numFmtId="0" fontId="62" fillId="0" borderId="0" xfId="0" applyFont="1" applyBorder="1" applyAlignment="1">
      <alignment vertical="center"/>
    </xf>
    <xf numFmtId="0" fontId="64" fillId="0" borderId="0" xfId="0" applyFont="1" applyBorder="1" applyAlignment="1">
      <alignment vertical="center" wrapText="1"/>
    </xf>
    <xf numFmtId="0" fontId="21" fillId="0" borderId="0" xfId="0" applyFont="1" applyBorder="1"/>
    <xf numFmtId="0" fontId="62" fillId="0" borderId="0" xfId="0" applyFont="1" applyAlignment="1">
      <alignment horizontal="left" vertical="center" wrapText="1"/>
    </xf>
    <xf numFmtId="0" fontId="62" fillId="0" borderId="0" xfId="0" applyFont="1" applyAlignment="1">
      <alignment horizontal="center" vertical="center"/>
    </xf>
    <xf numFmtId="0" fontId="65" fillId="0" borderId="0" xfId="0" applyFont="1" applyAlignment="1">
      <alignment horizontal="left" vertical="center"/>
    </xf>
    <xf numFmtId="0" fontId="46" fillId="0" borderId="0" xfId="0" applyFont="1" applyBorder="1" applyAlignment="1">
      <alignment horizontal="left"/>
    </xf>
    <xf numFmtId="0" fontId="45" fillId="5" borderId="1" xfId="0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vertical="center" wrapText="1"/>
    </xf>
    <xf numFmtId="0" fontId="10" fillId="5" borderId="35" xfId="0" applyFont="1" applyFill="1" applyBorder="1" applyAlignment="1">
      <alignment vertical="center" wrapText="1"/>
    </xf>
    <xf numFmtId="0" fontId="45" fillId="5" borderId="18" xfId="0" applyFont="1" applyFill="1" applyBorder="1" applyAlignment="1">
      <alignment horizontal="center" vertical="center" wrapText="1"/>
    </xf>
    <xf numFmtId="166" fontId="60" fillId="0" borderId="0" xfId="59" applyNumberFormat="1" applyFont="1" applyFill="1" applyAlignment="1" applyProtection="1">
      <alignment horizontal="left" vertical="center"/>
    </xf>
    <xf numFmtId="0" fontId="46" fillId="0" borderId="0" xfId="0" applyFont="1" applyBorder="1" applyAlignment="1"/>
    <xf numFmtId="0" fontId="73" fillId="0" borderId="0" xfId="0" applyFont="1" applyAlignment="1">
      <alignment vertical="center"/>
    </xf>
    <xf numFmtId="0" fontId="74" fillId="7" borderId="0" xfId="0" applyFont="1" applyFill="1" applyAlignment="1">
      <alignment vertical="center"/>
    </xf>
    <xf numFmtId="0" fontId="13" fillId="7" borderId="0" xfId="0" applyFont="1" applyFill="1"/>
    <xf numFmtId="0" fontId="74" fillId="7" borderId="0" xfId="0" applyFont="1" applyFill="1" applyBorder="1" applyAlignment="1">
      <alignment vertical="center"/>
    </xf>
    <xf numFmtId="0" fontId="73" fillId="7" borderId="0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Border="1"/>
    <xf numFmtId="0" fontId="67" fillId="0" borderId="0" xfId="0" applyFont="1" applyAlignment="1">
      <alignment horizontal="left" vertical="top" wrapText="1"/>
    </xf>
    <xf numFmtId="0" fontId="67" fillId="43" borderId="1" xfId="0" applyFont="1" applyFill="1" applyBorder="1" applyAlignment="1">
      <alignment horizontal="center" vertical="center" wrapText="1"/>
    </xf>
    <xf numFmtId="165" fontId="77" fillId="0" borderId="0" xfId="60" applyNumberFormat="1" applyFont="1" applyAlignment="1">
      <alignment horizontal="right" vertical="top"/>
    </xf>
    <xf numFmtId="0" fontId="13" fillId="42" borderId="0" xfId="0" applyFont="1" applyFill="1"/>
    <xf numFmtId="0" fontId="13" fillId="0" borderId="0" xfId="0" applyFont="1" applyFill="1"/>
    <xf numFmtId="0" fontId="0" fillId="0" borderId="0" xfId="0" applyAlignment="1">
      <alignment vertical="center"/>
    </xf>
    <xf numFmtId="167" fontId="3" fillId="6" borderId="1" xfId="0" applyNumberFormat="1" applyFont="1" applyFill="1" applyBorder="1" applyAlignment="1">
      <alignment vertical="center" wrapText="1"/>
    </xf>
    <xf numFmtId="166" fontId="7" fillId="6" borderId="6" xfId="59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vertical="top" wrapText="1"/>
    </xf>
    <xf numFmtId="0" fontId="79" fillId="6" borderId="1" xfId="0" applyFont="1" applyFill="1" applyBorder="1" applyAlignment="1">
      <alignment horizontal="center" vertical="center" wrapText="1"/>
    </xf>
    <xf numFmtId="0" fontId="80" fillId="6" borderId="2" xfId="0" applyFont="1" applyFill="1" applyBorder="1" applyAlignment="1">
      <alignment horizontal="left"/>
    </xf>
    <xf numFmtId="0" fontId="80" fillId="6" borderId="3" xfId="0" applyFont="1" applyFill="1" applyBorder="1" applyAlignment="1">
      <alignment horizontal="center"/>
    </xf>
    <xf numFmtId="0" fontId="80" fillId="6" borderId="1" xfId="0" applyFont="1" applyFill="1" applyBorder="1" applyAlignment="1">
      <alignment horizontal="center"/>
    </xf>
    <xf numFmtId="0" fontId="81" fillId="43" borderId="40" xfId="0" applyFont="1" applyFill="1" applyBorder="1" applyAlignment="1">
      <alignment horizontal="left" vertical="top" wrapText="1"/>
    </xf>
    <xf numFmtId="0" fontId="82" fillId="43" borderId="0" xfId="0" applyFont="1" applyFill="1" applyBorder="1" applyAlignment="1">
      <alignment horizontal="left" vertical="top" wrapText="1"/>
    </xf>
    <xf numFmtId="0" fontId="81" fillId="43" borderId="0" xfId="0" applyFont="1" applyFill="1" applyBorder="1" applyAlignment="1">
      <alignment horizontal="left" vertical="top" wrapText="1"/>
    </xf>
    <xf numFmtId="0" fontId="80" fillId="6" borderId="6" xfId="0" applyFont="1" applyFill="1" applyBorder="1" applyAlignment="1">
      <alignment horizontal="center" wrapText="1"/>
    </xf>
    <xf numFmtId="0" fontId="80" fillId="6" borderId="6" xfId="0" applyFont="1" applyFill="1" applyBorder="1" applyAlignment="1">
      <alignment horizontal="center"/>
    </xf>
    <xf numFmtId="0" fontId="80" fillId="6" borderId="1" xfId="0" applyFont="1" applyFill="1" applyBorder="1" applyAlignment="1">
      <alignment horizontal="center" wrapText="1"/>
    </xf>
    <xf numFmtId="0" fontId="81" fillId="43" borderId="13" xfId="0" applyFont="1" applyFill="1" applyBorder="1" applyAlignment="1">
      <alignment horizontal="left" vertical="top" wrapText="1"/>
    </xf>
    <xf numFmtId="0" fontId="81" fillId="43" borderId="14" xfId="0" applyFont="1" applyFill="1" applyBorder="1" applyAlignment="1">
      <alignment horizontal="left" vertical="top" wrapText="1"/>
    </xf>
    <xf numFmtId="0" fontId="81" fillId="0" borderId="0" xfId="0" applyFont="1" applyAlignment="1">
      <alignment horizontal="left" vertical="top" wrapText="1"/>
    </xf>
    <xf numFmtId="0" fontId="81" fillId="43" borderId="9" xfId="0" applyFont="1" applyFill="1" applyBorder="1" applyAlignment="1">
      <alignment horizontal="left" vertical="top" wrapText="1"/>
    </xf>
    <xf numFmtId="0" fontId="80" fillId="0" borderId="0" xfId="0" applyFont="1"/>
    <xf numFmtId="0" fontId="80" fillId="6" borderId="3" xfId="0" applyFont="1" applyFill="1" applyBorder="1" applyAlignment="1">
      <alignment horizontal="left" wrapText="1"/>
    </xf>
    <xf numFmtId="167" fontId="80" fillId="6" borderId="1" xfId="0" applyNumberFormat="1" applyFont="1" applyFill="1" applyBorder="1" applyAlignment="1">
      <alignment horizontal="center"/>
    </xf>
    <xf numFmtId="49" fontId="7" fillId="6" borderId="1" xfId="0" applyNumberFormat="1" applyFont="1" applyFill="1" applyBorder="1" applyAlignment="1">
      <alignment vertical="center" wrapText="1"/>
    </xf>
    <xf numFmtId="0" fontId="4" fillId="6" borderId="7" xfId="0" applyFont="1" applyFill="1" applyBorder="1" applyAlignment="1">
      <alignment horizontal="left" vertical="top" wrapText="1"/>
    </xf>
    <xf numFmtId="0" fontId="83" fillId="6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4" fillId="6" borderId="1" xfId="0" applyNumberFormat="1" applyFont="1" applyFill="1" applyBorder="1" applyAlignment="1">
      <alignment vertical="center" wrapText="1"/>
    </xf>
    <xf numFmtId="167" fontId="7" fillId="2" borderId="1" xfId="0" applyNumberFormat="1" applyFont="1" applyFill="1" applyBorder="1" applyAlignment="1">
      <alignment vertical="center" wrapText="1"/>
    </xf>
    <xf numFmtId="167" fontId="81" fillId="0" borderId="0" xfId="0" applyNumberFormat="1" applyFont="1" applyAlignment="1">
      <alignment horizontal="left" vertical="top" wrapText="1"/>
    </xf>
    <xf numFmtId="167" fontId="7" fillId="6" borderId="1" xfId="0" applyNumberFormat="1" applyFont="1" applyFill="1" applyBorder="1" applyAlignment="1">
      <alignment vertical="center" wrapText="1"/>
    </xf>
    <xf numFmtId="168" fontId="80" fillId="6" borderId="6" xfId="0" applyNumberFormat="1" applyFont="1" applyFill="1" applyBorder="1" applyAlignment="1">
      <alignment horizontal="center"/>
    </xf>
    <xf numFmtId="167" fontId="0" fillId="0" borderId="0" xfId="0" applyNumberFormat="1"/>
    <xf numFmtId="166" fontId="7" fillId="6" borderId="1" xfId="59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textRotation="90" wrapText="1"/>
    </xf>
    <xf numFmtId="0" fontId="81" fillId="43" borderId="7" xfId="0" applyFont="1" applyFill="1" applyBorder="1" applyAlignment="1">
      <alignment horizontal="left" vertical="top" wrapText="1"/>
    </xf>
    <xf numFmtId="167" fontId="7" fillId="9" borderId="1" xfId="0" applyNumberFormat="1" applyFont="1" applyFill="1" applyBorder="1" applyAlignment="1">
      <alignment vertical="center" wrapText="1"/>
    </xf>
    <xf numFmtId="0" fontId="8" fillId="0" borderId="0" xfId="0" applyFont="1" applyAlignment="1">
      <alignment horizontal="left" vertical="center"/>
    </xf>
    <xf numFmtId="167" fontId="13" fillId="6" borderId="1" xfId="0" applyNumberFormat="1" applyFont="1" applyFill="1" applyBorder="1" applyAlignment="1">
      <alignment horizontal="center" vertical="center" wrapText="1"/>
    </xf>
    <xf numFmtId="167" fontId="13" fillId="2" borderId="1" xfId="0" applyNumberFormat="1" applyFont="1" applyFill="1" applyBorder="1" applyAlignment="1">
      <alignment horizontal="center" vertical="center" wrapText="1"/>
    </xf>
    <xf numFmtId="167" fontId="13" fillId="5" borderId="1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0" fillId="6" borderId="2" xfId="0" applyFill="1" applyBorder="1" applyAlignment="1">
      <alignment horizontal="center" wrapText="1"/>
    </xf>
    <xf numFmtId="0" fontId="0" fillId="6" borderId="3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6" borderId="2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/>
    </xf>
    <xf numFmtId="0" fontId="11" fillId="6" borderId="3" xfId="0" applyFont="1" applyFill="1" applyBorder="1" applyAlignment="1">
      <alignment horizontal="center"/>
    </xf>
    <xf numFmtId="0" fontId="11" fillId="6" borderId="8" xfId="0" applyFont="1" applyFill="1" applyBorder="1" applyAlignment="1">
      <alignment horizontal="center"/>
    </xf>
    <xf numFmtId="0" fontId="10" fillId="5" borderId="37" xfId="0" applyFont="1" applyFill="1" applyBorder="1" applyAlignment="1">
      <alignment horizontal="center" vertical="center" wrapText="1"/>
    </xf>
    <xf numFmtId="0" fontId="10" fillId="5" borderId="39" xfId="0" applyFont="1" applyFill="1" applyBorder="1" applyAlignment="1">
      <alignment horizontal="center" vertical="center" wrapText="1"/>
    </xf>
    <xf numFmtId="0" fontId="71" fillId="6" borderId="2" xfId="0" applyFont="1" applyFill="1" applyBorder="1" applyAlignment="1">
      <alignment horizontal="center" vertical="center" wrapText="1"/>
    </xf>
    <xf numFmtId="0" fontId="71" fillId="6" borderId="8" xfId="0" applyFont="1" applyFill="1" applyBorder="1" applyAlignment="1">
      <alignment horizontal="center" vertical="center" wrapText="1"/>
    </xf>
    <xf numFmtId="49" fontId="70" fillId="2" borderId="16" xfId="0" applyNumberFormat="1" applyFont="1" applyFill="1" applyBorder="1" applyAlignment="1">
      <alignment horizontal="center" vertical="center" wrapText="1"/>
    </xf>
    <xf numFmtId="49" fontId="70" fillId="2" borderId="7" xfId="0" applyNumberFormat="1" applyFont="1" applyFill="1" applyBorder="1" applyAlignment="1">
      <alignment horizontal="center" vertical="center" wrapText="1"/>
    </xf>
    <xf numFmtId="49" fontId="70" fillId="2" borderId="17" xfId="0" applyNumberFormat="1" applyFont="1" applyFill="1" applyBorder="1" applyAlignment="1">
      <alignment horizontal="center" vertical="center" wrapText="1"/>
    </xf>
    <xf numFmtId="49" fontId="70" fillId="2" borderId="38" xfId="0" applyNumberFormat="1" applyFont="1" applyFill="1" applyBorder="1" applyAlignment="1">
      <alignment horizontal="center" vertical="center" wrapText="1"/>
    </xf>
    <xf numFmtId="49" fontId="70" fillId="2" borderId="15" xfId="0" applyNumberFormat="1" applyFont="1" applyFill="1" applyBorder="1" applyAlignment="1">
      <alignment horizontal="center" vertical="center" wrapText="1"/>
    </xf>
    <xf numFmtId="49" fontId="70" fillId="2" borderId="23" xfId="0" applyNumberFormat="1" applyFont="1" applyFill="1" applyBorder="1" applyAlignment="1">
      <alignment horizontal="center" vertical="center" wrapText="1"/>
    </xf>
    <xf numFmtId="49" fontId="70" fillId="2" borderId="36" xfId="0" applyNumberFormat="1" applyFont="1" applyFill="1" applyBorder="1" applyAlignment="1">
      <alignment horizontal="center" vertical="center" wrapText="1"/>
    </xf>
    <xf numFmtId="49" fontId="70" fillId="2" borderId="11" xfId="0" applyNumberFormat="1" applyFont="1" applyFill="1" applyBorder="1" applyAlignment="1">
      <alignment horizontal="center" vertical="center" wrapText="1"/>
    </xf>
    <xf numFmtId="0" fontId="10" fillId="5" borderId="36" xfId="0" applyFont="1" applyFill="1" applyBorder="1" applyAlignment="1">
      <alignment horizontal="center" wrapText="1"/>
    </xf>
    <xf numFmtId="0" fontId="10" fillId="5" borderId="41" xfId="0" applyFont="1" applyFill="1" applyBorder="1" applyAlignment="1">
      <alignment horizontal="center" wrapText="1"/>
    </xf>
    <xf numFmtId="0" fontId="10" fillId="5" borderId="42" xfId="0" applyFont="1" applyFill="1" applyBorder="1" applyAlignment="1">
      <alignment horizontal="center" wrapText="1"/>
    </xf>
    <xf numFmtId="0" fontId="54" fillId="0" borderId="0" xfId="0" applyFont="1" applyBorder="1" applyAlignment="1"/>
    <xf numFmtId="0" fontId="45" fillId="5" borderId="15" xfId="0" applyFont="1" applyFill="1" applyBorder="1" applyAlignment="1">
      <alignment horizontal="center" vertical="center" wrapText="1"/>
    </xf>
    <xf numFmtId="0" fontId="45" fillId="5" borderId="18" xfId="0" applyFont="1" applyFill="1" applyBorder="1" applyAlignment="1">
      <alignment horizontal="center" vertical="center" wrapText="1"/>
    </xf>
    <xf numFmtId="0" fontId="45" fillId="5" borderId="16" xfId="0" applyFont="1" applyFill="1" applyBorder="1" applyAlignment="1">
      <alignment horizontal="center" vertical="center" wrapText="1"/>
    </xf>
    <xf numFmtId="0" fontId="45" fillId="5" borderId="1" xfId="0" applyFont="1" applyFill="1" applyBorder="1" applyAlignment="1">
      <alignment horizontal="center" vertical="center" wrapText="1"/>
    </xf>
    <xf numFmtId="0" fontId="45" fillId="5" borderId="17" xfId="0" applyFont="1" applyFill="1" applyBorder="1" applyAlignment="1">
      <alignment horizontal="center" vertical="center" wrapText="1"/>
    </xf>
    <xf numFmtId="0" fontId="45" fillId="5" borderId="19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8" fillId="2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81" fillId="43" borderId="40" xfId="0" applyFont="1" applyFill="1" applyBorder="1" applyAlignment="1">
      <alignment horizontal="center" vertical="top" wrapText="1"/>
    </xf>
    <xf numFmtId="0" fontId="81" fillId="43" borderId="0" xfId="0" applyFont="1" applyFill="1" applyBorder="1" applyAlignment="1">
      <alignment horizontal="center" vertical="top" wrapText="1"/>
    </xf>
    <xf numFmtId="0" fontId="67" fillId="43" borderId="1" xfId="0" applyFont="1" applyFill="1" applyBorder="1" applyAlignment="1">
      <alignment horizontal="center" vertical="center" wrapText="1"/>
    </xf>
    <xf numFmtId="0" fontId="80" fillId="6" borderId="1" xfId="0" applyFont="1" applyFill="1" applyBorder="1" applyAlignment="1">
      <alignment horizontal="left"/>
    </xf>
    <xf numFmtId="0" fontId="80" fillId="6" borderId="1" xfId="0" applyFont="1" applyFill="1" applyBorder="1" applyAlignment="1">
      <alignment horizontal="left" wrapText="1"/>
    </xf>
    <xf numFmtId="0" fontId="77" fillId="0" borderId="0" xfId="0" applyFont="1" applyAlignment="1">
      <alignment horizontal="left" vertical="top"/>
    </xf>
    <xf numFmtId="0" fontId="80" fillId="6" borderId="2" xfId="0" applyFont="1" applyFill="1" applyBorder="1" applyAlignment="1">
      <alignment horizontal="left"/>
    </xf>
    <xf numFmtId="0" fontId="80" fillId="6" borderId="3" xfId="0" applyFont="1" applyFill="1" applyBorder="1" applyAlignment="1">
      <alignment horizontal="left"/>
    </xf>
    <xf numFmtId="0" fontId="80" fillId="6" borderId="8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10" borderId="16" xfId="0" applyFont="1" applyFill="1" applyBorder="1" applyAlignment="1">
      <alignment horizontal="center" vertical="center" wrapText="1"/>
    </xf>
    <xf numFmtId="0" fontId="7" fillId="10" borderId="17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textRotation="90" wrapText="1"/>
    </xf>
    <xf numFmtId="0" fontId="7" fillId="2" borderId="18" xfId="0" applyFont="1" applyFill="1" applyBorder="1" applyAlignment="1">
      <alignment horizontal="center" vertical="center" textRotation="90" wrapText="1"/>
    </xf>
    <xf numFmtId="0" fontId="7" fillId="2" borderId="16" xfId="0" applyFont="1" applyFill="1" applyBorder="1" applyAlignment="1">
      <alignment horizontal="center" vertical="center" textRotation="90" wrapText="1"/>
    </xf>
    <xf numFmtId="0" fontId="7" fillId="2" borderId="1" xfId="0" applyFont="1" applyFill="1" applyBorder="1" applyAlignment="1">
      <alignment horizontal="center" vertical="center" textRotation="90" wrapText="1"/>
    </xf>
    <xf numFmtId="0" fontId="7" fillId="2" borderId="17" xfId="0" applyFont="1" applyFill="1" applyBorder="1" applyAlignment="1">
      <alignment vertical="center" textRotation="90" wrapText="1"/>
    </xf>
    <xf numFmtId="0" fontId="7" fillId="2" borderId="19" xfId="0" applyFont="1" applyFill="1" applyBorder="1" applyAlignment="1">
      <alignment vertical="center" textRotation="90" wrapText="1"/>
    </xf>
    <xf numFmtId="0" fontId="7" fillId="10" borderId="1" xfId="0" applyFont="1" applyFill="1" applyBorder="1" applyAlignment="1">
      <alignment horizontal="center" vertical="center" wrapText="1"/>
    </xf>
    <xf numFmtId="0" fontId="7" fillId="10" borderId="19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48" fillId="2" borderId="16" xfId="0" applyFont="1" applyFill="1" applyBorder="1" applyAlignment="1">
      <alignment horizontal="center" vertical="center" wrapText="1"/>
    </xf>
    <xf numFmtId="0" fontId="48" fillId="2" borderId="15" xfId="0" applyFont="1" applyFill="1" applyBorder="1" applyAlignment="1">
      <alignment horizontal="center" vertical="center" wrapText="1"/>
    </xf>
    <xf numFmtId="0" fontId="48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10" borderId="15" xfId="0" applyFont="1" applyFill="1" applyBorder="1" applyAlignment="1">
      <alignment horizontal="center" vertical="center" wrapText="1"/>
    </xf>
    <xf numFmtId="0" fontId="7" fillId="10" borderId="18" xfId="0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7" fillId="2" borderId="24" xfId="0" applyFont="1" applyFill="1" applyBorder="1" applyAlignment="1">
      <alignment horizontal="left" vertical="center" wrapText="1"/>
    </xf>
    <xf numFmtId="0" fontId="7" fillId="2" borderId="25" xfId="0" applyFont="1" applyFill="1" applyBorder="1" applyAlignment="1">
      <alignment horizontal="left" vertical="center" wrapText="1"/>
    </xf>
    <xf numFmtId="0" fontId="7" fillId="2" borderId="21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textRotation="90" wrapText="1"/>
    </xf>
    <xf numFmtId="0" fontId="7" fillId="2" borderId="8" xfId="0" applyFont="1" applyFill="1" applyBorder="1" applyAlignment="1">
      <alignment horizontal="center" vertical="center" textRotation="90" wrapText="1"/>
    </xf>
    <xf numFmtId="0" fontId="0" fillId="0" borderId="14" xfId="0" applyBorder="1" applyAlignment="1">
      <alignment horizontal="right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2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0" fillId="6" borderId="1" xfId="0" applyFill="1" applyBorder="1" applyAlignment="1">
      <alignment horizontal="center"/>
    </xf>
    <xf numFmtId="166" fontId="11" fillId="0" borderId="0" xfId="59" applyNumberFormat="1" applyFont="1" applyFill="1" applyAlignment="1" applyProtection="1">
      <alignment horizontal="center" vertical="center" wrapText="1"/>
    </xf>
    <xf numFmtId="0" fontId="68" fillId="0" borderId="0" xfId="0" applyFont="1" applyBorder="1" applyAlignment="1">
      <alignment horizontal="left" wrapText="1"/>
    </xf>
    <xf numFmtId="0" fontId="48" fillId="0" borderId="0" xfId="0" applyFont="1" applyBorder="1" applyAlignment="1">
      <alignment wrapText="1"/>
    </xf>
    <xf numFmtId="0" fontId="71" fillId="0" borderId="0" xfId="0" applyFont="1" applyBorder="1" applyAlignment="1">
      <alignment horizontal="left" vertical="top" wrapText="1"/>
    </xf>
    <xf numFmtId="0" fontId="48" fillId="0" borderId="4" xfId="0" applyFont="1" applyBorder="1" applyAlignment="1">
      <alignment horizontal="left"/>
    </xf>
    <xf numFmtId="0" fontId="48" fillId="0" borderId="0" xfId="0" applyFont="1" applyBorder="1" applyAlignment="1">
      <alignment horizontal="left"/>
    </xf>
    <xf numFmtId="0" fontId="22" fillId="0" borderId="0" xfId="0" applyFont="1" applyBorder="1" applyAlignment="1">
      <alignment horizontal="center"/>
    </xf>
    <xf numFmtId="0" fontId="46" fillId="0" borderId="0" xfId="0" applyFont="1" applyBorder="1" applyAlignment="1">
      <alignment horizontal="center"/>
    </xf>
    <xf numFmtId="0" fontId="23" fillId="0" borderId="0" xfId="0" applyFont="1" applyAlignment="1">
      <alignment horizontal="center" vertical="center"/>
    </xf>
    <xf numFmtId="0" fontId="71" fillId="0" borderId="0" xfId="0" applyFont="1" applyBorder="1" applyAlignment="1">
      <alignment vertical="top" wrapText="1"/>
    </xf>
    <xf numFmtId="0" fontId="63" fillId="0" borderId="0" xfId="0" applyFont="1" applyBorder="1" applyAlignment="1">
      <alignment horizontal="center" vertical="top" wrapText="1"/>
    </xf>
    <xf numFmtId="0" fontId="23" fillId="0" borderId="0" xfId="0" applyFont="1" applyAlignment="1">
      <alignment horizontal="left" vertical="center"/>
    </xf>
    <xf numFmtId="0" fontId="68" fillId="0" borderId="4" xfId="0" applyFont="1" applyBorder="1" applyAlignment="1">
      <alignment horizontal="left" wrapText="1"/>
    </xf>
    <xf numFmtId="0" fontId="69" fillId="0" borderId="4" xfId="0" applyFont="1" applyBorder="1" applyAlignment="1">
      <alignment horizontal="center" wrapText="1"/>
    </xf>
    <xf numFmtId="0" fontId="69" fillId="0" borderId="0" xfId="0" applyFont="1" applyBorder="1" applyAlignment="1">
      <alignment horizontal="center" wrapText="1"/>
    </xf>
    <xf numFmtId="0" fontId="69" fillId="0" borderId="4" xfId="0" applyFont="1" applyBorder="1" applyAlignment="1">
      <alignment horizontal="left" wrapText="1"/>
    </xf>
    <xf numFmtId="0" fontId="69" fillId="0" borderId="0" xfId="0" applyFont="1" applyBorder="1" applyAlignment="1">
      <alignment horizontal="left" wrapText="1"/>
    </xf>
    <xf numFmtId="0" fontId="63" fillId="0" borderId="0" xfId="0" applyFont="1" applyBorder="1" applyAlignment="1">
      <alignment horizontal="center" wrapText="1"/>
    </xf>
    <xf numFmtId="0" fontId="62" fillId="0" borderId="0" xfId="0" applyFont="1" applyBorder="1" applyAlignment="1">
      <alignment horizontal="center" wrapText="1"/>
    </xf>
    <xf numFmtId="0" fontId="21" fillId="0" borderId="0" xfId="0" applyFont="1" applyBorder="1" applyAlignment="1">
      <alignment horizontal="center"/>
    </xf>
    <xf numFmtId="0" fontId="71" fillId="0" borderId="0" xfId="0" applyFont="1" applyBorder="1" applyAlignment="1">
      <alignment wrapText="1"/>
    </xf>
    <xf numFmtId="0" fontId="71" fillId="0" borderId="0" xfId="0" applyFont="1" applyBorder="1" applyAlignment="1">
      <alignment horizontal="left" wrapText="1"/>
    </xf>
    <xf numFmtId="0" fontId="61" fillId="0" borderId="0" xfId="0" applyFont="1" applyBorder="1" applyAlignment="1">
      <alignment horizontal="left" wrapText="1"/>
    </xf>
    <xf numFmtId="0" fontId="68" fillId="0" borderId="0" xfId="0" applyFont="1" applyBorder="1" applyAlignment="1">
      <alignment horizontal="center" wrapText="1"/>
    </xf>
    <xf numFmtId="0" fontId="68" fillId="4" borderId="0" xfId="0" applyFont="1" applyFill="1" applyBorder="1" applyAlignment="1">
      <alignment horizontal="left" wrapText="1"/>
    </xf>
    <xf numFmtId="0" fontId="48" fillId="0" borderId="0" xfId="0" applyFont="1" applyBorder="1" applyAlignment="1">
      <alignment horizontal="center"/>
    </xf>
    <xf numFmtId="0" fontId="48" fillId="0" borderId="0" xfId="0" applyFont="1" applyBorder="1" applyAlignment="1">
      <alignment horizontal="left" wrapText="1"/>
    </xf>
    <xf numFmtId="0" fontId="48" fillId="0" borderId="4" xfId="0" applyFont="1" applyBorder="1" applyAlignment="1">
      <alignment horizontal="left" wrapText="1"/>
    </xf>
    <xf numFmtId="0" fontId="67" fillId="0" borderId="12" xfId="0" applyFont="1" applyBorder="1" applyAlignment="1">
      <alignment horizontal="left" vertical="center" wrapText="1"/>
    </xf>
    <xf numFmtId="0" fontId="67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center" wrapText="1"/>
    </xf>
    <xf numFmtId="0" fontId="48" fillId="0" borderId="0" xfId="0" applyFont="1" applyBorder="1" applyAlignment="1">
      <alignment horizontal="center" wrapText="1"/>
    </xf>
  </cellXfs>
  <cellStyles count="62">
    <cellStyle name="20% - Accent1 2" xfId="46" xr:uid="{00000000-0005-0000-0000-000000000000}"/>
    <cellStyle name="20% - Accent2 2" xfId="48" xr:uid="{00000000-0005-0000-0000-000001000000}"/>
    <cellStyle name="20% - Accent3 2" xfId="50" xr:uid="{00000000-0005-0000-0000-000002000000}"/>
    <cellStyle name="20% - Accent4 2" xfId="52" xr:uid="{00000000-0005-0000-0000-000003000000}"/>
    <cellStyle name="20% - Accent5 2" xfId="54" xr:uid="{00000000-0005-0000-0000-000004000000}"/>
    <cellStyle name="20% - Accent6 2" xfId="56" xr:uid="{00000000-0005-0000-0000-000005000000}"/>
    <cellStyle name="20% - Акцент1 2" xfId="21" xr:uid="{00000000-0005-0000-0000-000006000000}"/>
    <cellStyle name="20% - Акцент2 2" xfId="25" xr:uid="{00000000-0005-0000-0000-000007000000}"/>
    <cellStyle name="20% - Акцент3 2" xfId="29" xr:uid="{00000000-0005-0000-0000-000008000000}"/>
    <cellStyle name="20% - Акцент4 2" xfId="33" xr:uid="{00000000-0005-0000-0000-000009000000}"/>
    <cellStyle name="20% - Акцент5 2" xfId="37" xr:uid="{00000000-0005-0000-0000-00000A000000}"/>
    <cellStyle name="20% - Акцент6 2" xfId="41" xr:uid="{00000000-0005-0000-0000-00000B000000}"/>
    <cellStyle name="40% - Accent1 2" xfId="47" xr:uid="{00000000-0005-0000-0000-00000C000000}"/>
    <cellStyle name="40% - Accent2 2" xfId="49" xr:uid="{00000000-0005-0000-0000-00000D000000}"/>
    <cellStyle name="40% - Accent3 2" xfId="51" xr:uid="{00000000-0005-0000-0000-00000E000000}"/>
    <cellStyle name="40% - Accent4 2" xfId="53" xr:uid="{00000000-0005-0000-0000-00000F000000}"/>
    <cellStyle name="40% - Accent5 2" xfId="55" xr:uid="{00000000-0005-0000-0000-000010000000}"/>
    <cellStyle name="40% - Accent6 2" xfId="57" xr:uid="{00000000-0005-0000-0000-000011000000}"/>
    <cellStyle name="40% - Акцент1 2" xfId="22" xr:uid="{00000000-0005-0000-0000-000012000000}"/>
    <cellStyle name="40% - Акцент2 2" xfId="26" xr:uid="{00000000-0005-0000-0000-000013000000}"/>
    <cellStyle name="40% - Акцент3 2" xfId="30" xr:uid="{00000000-0005-0000-0000-000014000000}"/>
    <cellStyle name="40% - Акцент4 2" xfId="34" xr:uid="{00000000-0005-0000-0000-000015000000}"/>
    <cellStyle name="40% - Акцент5 2" xfId="38" xr:uid="{00000000-0005-0000-0000-000016000000}"/>
    <cellStyle name="40% - Акцент6 2" xfId="42" xr:uid="{00000000-0005-0000-0000-000017000000}"/>
    <cellStyle name="60% - Акцент1 2" xfId="23" xr:uid="{00000000-0005-0000-0000-000018000000}"/>
    <cellStyle name="60% - Акцент2 2" xfId="27" xr:uid="{00000000-0005-0000-0000-000019000000}"/>
    <cellStyle name="60% - Акцент3 2" xfId="31" xr:uid="{00000000-0005-0000-0000-00001A000000}"/>
    <cellStyle name="60% - Акцент4 2" xfId="35" xr:uid="{00000000-0005-0000-0000-00001B000000}"/>
    <cellStyle name="60% - Акцент5 2" xfId="39" xr:uid="{00000000-0005-0000-0000-00001C000000}"/>
    <cellStyle name="60% - Акцент6 2" xfId="43" xr:uid="{00000000-0005-0000-0000-00001D000000}"/>
    <cellStyle name="Comma 15" xfId="58" xr:uid="{00000000-0005-0000-0000-00001F000000}"/>
    <cellStyle name="Comma 2 6" xfId="61" xr:uid="{00000000-0005-0000-0000-000020000000}"/>
    <cellStyle name="Normal 3" xfId="1" xr:uid="{00000000-0005-0000-0000-000022000000}"/>
    <cellStyle name="Note 2" xfId="45" xr:uid="{00000000-0005-0000-0000-000024000000}"/>
    <cellStyle name="SN_241" xfId="44" xr:uid="{00000000-0005-0000-0000-000025000000}"/>
    <cellStyle name="SN_b" xfId="60" xr:uid="{00000000-0005-0000-0000-000026000000}"/>
    <cellStyle name="Акцент1 2" xfId="20" xr:uid="{00000000-0005-0000-0000-000027000000}"/>
    <cellStyle name="Акцент2 2" xfId="24" xr:uid="{00000000-0005-0000-0000-000028000000}"/>
    <cellStyle name="Акцент3 2" xfId="28" xr:uid="{00000000-0005-0000-0000-000029000000}"/>
    <cellStyle name="Акцент4 2" xfId="32" xr:uid="{00000000-0005-0000-0000-00002A000000}"/>
    <cellStyle name="Акцент5 2" xfId="36" xr:uid="{00000000-0005-0000-0000-00002B000000}"/>
    <cellStyle name="Акцент6 2" xfId="40" xr:uid="{00000000-0005-0000-0000-00002C000000}"/>
    <cellStyle name="Ввод  2" xfId="12" xr:uid="{00000000-0005-0000-0000-00002D000000}"/>
    <cellStyle name="Вывод 2" xfId="13" xr:uid="{00000000-0005-0000-0000-00002E000000}"/>
    <cellStyle name="Вычисление 2" xfId="14" xr:uid="{00000000-0005-0000-0000-00002F000000}"/>
    <cellStyle name="Заголовок 1 2" xfId="5" xr:uid="{00000000-0005-0000-0000-000030000000}"/>
    <cellStyle name="Заголовок 2 2" xfId="6" xr:uid="{00000000-0005-0000-0000-000031000000}"/>
    <cellStyle name="Заголовок 3 2" xfId="7" xr:uid="{00000000-0005-0000-0000-000032000000}"/>
    <cellStyle name="Заголовок 4 2" xfId="8" xr:uid="{00000000-0005-0000-0000-000033000000}"/>
    <cellStyle name="Итог 2" xfId="19" xr:uid="{00000000-0005-0000-0000-000034000000}"/>
    <cellStyle name="Контрольная ячейка 2" xfId="16" xr:uid="{00000000-0005-0000-0000-000035000000}"/>
    <cellStyle name="Название 2" xfId="4" xr:uid="{00000000-0005-0000-0000-000036000000}"/>
    <cellStyle name="Нейтральный 2" xfId="11" xr:uid="{00000000-0005-0000-0000-000037000000}"/>
    <cellStyle name="Обычный" xfId="0" builtinId="0"/>
    <cellStyle name="Обычный 2" xfId="3" xr:uid="{00000000-0005-0000-0000-000038000000}"/>
    <cellStyle name="Плохой 2" xfId="10" xr:uid="{00000000-0005-0000-0000-000039000000}"/>
    <cellStyle name="Пояснение 2" xfId="18" xr:uid="{00000000-0005-0000-0000-00003A000000}"/>
    <cellStyle name="Примечание" xfId="2" builtinId="10" customBuiltin="1"/>
    <cellStyle name="Связанная ячейка 2" xfId="15" xr:uid="{00000000-0005-0000-0000-00003B000000}"/>
    <cellStyle name="Текст предупреждения 2" xfId="17" xr:uid="{00000000-0005-0000-0000-00003C000000}"/>
    <cellStyle name="Финансовый" xfId="59" builtinId="3"/>
    <cellStyle name="Хороший 2" xfId="9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22"/>
  <sheetViews>
    <sheetView tabSelected="1" workbookViewId="0">
      <selection activeCell="B18" sqref="B18:I18"/>
    </sheetView>
  </sheetViews>
  <sheetFormatPr defaultRowHeight="15" x14ac:dyDescent="0.25"/>
  <cols>
    <col min="3" max="3" width="14.7109375" customWidth="1"/>
    <col min="9" max="9" width="67.85546875" customWidth="1"/>
  </cols>
  <sheetData>
    <row r="2" spans="1:12" x14ac:dyDescent="0.25">
      <c r="A2" s="3" t="s">
        <v>45</v>
      </c>
    </row>
    <row r="3" spans="1:12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ht="16.5" x14ac:dyDescent="0.3">
      <c r="B4" s="207" t="s">
        <v>62</v>
      </c>
      <c r="C4" s="208"/>
      <c r="D4" s="218" t="s">
        <v>248</v>
      </c>
      <c r="E4" s="219"/>
      <c r="F4" s="219"/>
      <c r="G4" s="219"/>
      <c r="H4" s="219"/>
      <c r="I4" s="220"/>
    </row>
    <row r="6" spans="1:12" x14ac:dyDescent="0.25">
      <c r="A6" s="7" t="s">
        <v>0</v>
      </c>
      <c r="B6" s="8"/>
      <c r="C6" s="8"/>
      <c r="D6" s="9"/>
      <c r="E6" s="9"/>
      <c r="F6" s="9"/>
      <c r="G6" s="9"/>
      <c r="H6" s="9"/>
      <c r="I6" s="9"/>
      <c r="J6" s="6"/>
      <c r="K6" s="6"/>
      <c r="L6" s="6"/>
    </row>
    <row r="8" spans="1:12" x14ac:dyDescent="0.25">
      <c r="A8" s="10" t="s">
        <v>63</v>
      </c>
    </row>
    <row r="9" spans="1:12" ht="409.5" customHeight="1" x14ac:dyDescent="0.25">
      <c r="B9" s="209" t="s">
        <v>249</v>
      </c>
      <c r="C9" s="210"/>
      <c r="D9" s="210"/>
      <c r="E9" s="210"/>
      <c r="F9" s="210"/>
      <c r="G9" s="210"/>
      <c r="H9" s="210"/>
      <c r="I9" s="211"/>
    </row>
    <row r="11" spans="1:12" x14ac:dyDescent="0.25">
      <c r="A11" s="10" t="s">
        <v>93</v>
      </c>
    </row>
    <row r="12" spans="1:12" ht="37.5" customHeight="1" x14ac:dyDescent="0.25">
      <c r="B12" s="212" t="s">
        <v>250</v>
      </c>
      <c r="C12" s="213"/>
      <c r="D12" s="213"/>
      <c r="E12" s="213"/>
      <c r="F12" s="213"/>
      <c r="G12" s="213"/>
      <c r="H12" s="213"/>
      <c r="I12" s="214"/>
    </row>
    <row r="14" spans="1:12" x14ac:dyDescent="0.25">
      <c r="A14" s="10" t="s">
        <v>94</v>
      </c>
    </row>
    <row r="15" spans="1:12" ht="36.75" customHeight="1" x14ac:dyDescent="0.25">
      <c r="B15" s="212" t="s">
        <v>365</v>
      </c>
      <c r="C15" s="213"/>
      <c r="D15" s="213"/>
      <c r="E15" s="213"/>
      <c r="F15" s="213"/>
      <c r="G15" s="213"/>
      <c r="H15" s="213"/>
      <c r="I15" s="214"/>
    </row>
    <row r="17" spans="1:9" x14ac:dyDescent="0.25">
      <c r="A17" s="10" t="s">
        <v>207</v>
      </c>
    </row>
    <row r="18" spans="1:9" ht="17.25" customHeight="1" x14ac:dyDescent="0.25">
      <c r="B18" s="215" t="s">
        <v>490</v>
      </c>
      <c r="C18" s="216"/>
      <c r="D18" s="216"/>
      <c r="E18" s="216"/>
      <c r="F18" s="216"/>
      <c r="G18" s="216"/>
      <c r="H18" s="216"/>
      <c r="I18" s="217"/>
    </row>
    <row r="19" spans="1:9" x14ac:dyDescent="0.25">
      <c r="B19" s="168"/>
    </row>
    <row r="22" spans="1:9" x14ac:dyDescent="0.25">
      <c r="B22" s="100" t="s">
        <v>244</v>
      </c>
    </row>
  </sheetData>
  <mergeCells count="6">
    <mergeCell ref="B4:C4"/>
    <mergeCell ref="B9:I9"/>
    <mergeCell ref="B12:I12"/>
    <mergeCell ref="B15:I15"/>
    <mergeCell ref="B18:I18"/>
    <mergeCell ref="D4:I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14999847407452621"/>
  </sheetPr>
  <dimension ref="A1:S30"/>
  <sheetViews>
    <sheetView workbookViewId="0">
      <selection activeCell="M24" sqref="M24"/>
    </sheetView>
  </sheetViews>
  <sheetFormatPr defaultRowHeight="15" x14ac:dyDescent="0.25"/>
  <cols>
    <col min="1" max="1" width="4.28515625" customWidth="1"/>
    <col min="2" max="2" width="9.42578125" customWidth="1"/>
    <col min="3" max="3" width="10.7109375" customWidth="1"/>
    <col min="4" max="4" width="26.28515625" customWidth="1"/>
    <col min="5" max="5" width="37.85546875" customWidth="1"/>
    <col min="6" max="6" width="14.85546875" customWidth="1"/>
    <col min="7" max="7" width="15.7109375" customWidth="1"/>
    <col min="8" max="8" width="17" customWidth="1"/>
    <col min="9" max="9" width="16.7109375" customWidth="1"/>
    <col min="10" max="10" width="13.7109375" customWidth="1"/>
    <col min="11" max="13" width="13" customWidth="1"/>
    <col min="14" max="18" width="11.7109375" customWidth="1"/>
    <col min="19" max="19" width="7.5703125" customWidth="1"/>
    <col min="20" max="22" width="10.7109375" customWidth="1"/>
  </cols>
  <sheetData>
    <row r="1" spans="1:19" x14ac:dyDescent="0.25">
      <c r="A1" s="80" t="s">
        <v>133</v>
      </c>
      <c r="B1" s="81"/>
      <c r="C1" s="81"/>
      <c r="D1" s="81"/>
      <c r="E1" s="81"/>
      <c r="F1" s="81"/>
      <c r="G1" s="81"/>
      <c r="H1" s="81"/>
      <c r="I1" s="81"/>
      <c r="J1" s="81"/>
      <c r="K1" s="76"/>
    </row>
    <row r="2" spans="1:19" x14ac:dyDescent="0.25">
      <c r="A2" s="82"/>
      <c r="B2" s="82"/>
      <c r="C2" s="82"/>
      <c r="D2" s="82"/>
      <c r="E2" s="82"/>
      <c r="F2" s="82"/>
      <c r="G2" s="82"/>
      <c r="H2" s="82"/>
      <c r="I2" s="82"/>
      <c r="J2" s="82"/>
    </row>
    <row r="3" spans="1:19" s="65" customFormat="1" ht="17.25" x14ac:dyDescent="0.25">
      <c r="A3" s="80" t="s">
        <v>128</v>
      </c>
      <c r="B3" s="83"/>
      <c r="C3" s="83"/>
      <c r="D3" s="83"/>
      <c r="E3" s="83"/>
      <c r="F3" s="83"/>
      <c r="G3" s="83"/>
      <c r="H3" s="83"/>
      <c r="I3" s="83"/>
      <c r="J3" s="83"/>
      <c r="K3" s="69"/>
      <c r="L3" s="69"/>
      <c r="M3" s="69"/>
    </row>
    <row r="4" spans="1:19" ht="17.25" x14ac:dyDescent="0.25">
      <c r="A4" s="3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19" x14ac:dyDescent="0.25">
      <c r="A5" s="76"/>
      <c r="B5" s="304"/>
      <c r="C5" s="304"/>
      <c r="D5" s="304"/>
      <c r="E5" s="304"/>
      <c r="F5" s="304"/>
      <c r="G5" s="304"/>
      <c r="H5" s="304"/>
      <c r="I5" s="304"/>
      <c r="J5" s="304"/>
      <c r="K5" s="304"/>
      <c r="L5" s="304"/>
      <c r="M5" s="304"/>
      <c r="N5" s="304"/>
      <c r="O5" s="304"/>
      <c r="P5" s="304"/>
      <c r="Q5" s="299" t="s">
        <v>124</v>
      </c>
      <c r="R5" s="299"/>
      <c r="S5" s="299"/>
    </row>
    <row r="6" spans="1:19" ht="33" customHeight="1" x14ac:dyDescent="0.25">
      <c r="B6" s="259" t="s">
        <v>8</v>
      </c>
      <c r="C6" s="259"/>
      <c r="D6" s="259" t="s">
        <v>52</v>
      </c>
      <c r="E6" s="247" t="s">
        <v>122</v>
      </c>
      <c r="F6" s="259" t="s">
        <v>125</v>
      </c>
      <c r="G6" s="259" t="s">
        <v>126</v>
      </c>
      <c r="H6" s="259" t="s">
        <v>148</v>
      </c>
      <c r="I6" s="259" t="s">
        <v>149</v>
      </c>
      <c r="J6" s="259" t="s">
        <v>22</v>
      </c>
      <c r="K6" s="259" t="s">
        <v>16</v>
      </c>
      <c r="L6" s="259"/>
      <c r="M6" s="259"/>
      <c r="N6" s="300" t="s">
        <v>154</v>
      </c>
      <c r="O6" s="301"/>
      <c r="P6" s="301"/>
      <c r="Q6" s="301"/>
      <c r="R6" s="302"/>
      <c r="S6" s="297" t="s">
        <v>127</v>
      </c>
    </row>
    <row r="7" spans="1:19" ht="23.25" customHeight="1" x14ac:dyDescent="0.25">
      <c r="B7" s="259"/>
      <c r="C7" s="259"/>
      <c r="D7" s="259"/>
      <c r="E7" s="303"/>
      <c r="F7" s="259"/>
      <c r="G7" s="259"/>
      <c r="H7" s="259"/>
      <c r="I7" s="259"/>
      <c r="J7" s="259"/>
      <c r="K7" s="91" t="s">
        <v>7</v>
      </c>
      <c r="L7" s="91" t="s">
        <v>117</v>
      </c>
      <c r="M7" s="55" t="s">
        <v>150</v>
      </c>
      <c r="N7" s="70" t="s">
        <v>30</v>
      </c>
      <c r="O7" s="70" t="s">
        <v>31</v>
      </c>
      <c r="P7" s="70" t="s">
        <v>32</v>
      </c>
      <c r="Q7" s="70" t="s">
        <v>121</v>
      </c>
      <c r="R7" s="70" t="s">
        <v>34</v>
      </c>
      <c r="S7" s="298"/>
    </row>
    <row r="8" spans="1:19" ht="110.25" customHeight="1" x14ac:dyDescent="0.25">
      <c r="B8" s="54" t="s">
        <v>2</v>
      </c>
      <c r="C8" s="54" t="s">
        <v>25</v>
      </c>
      <c r="D8" s="259"/>
      <c r="E8" s="303"/>
      <c r="F8" s="66"/>
      <c r="G8" s="66"/>
      <c r="H8" s="58" t="s">
        <v>12</v>
      </c>
      <c r="I8" s="58" t="s">
        <v>12</v>
      </c>
      <c r="J8" s="64" t="s">
        <v>12</v>
      </c>
      <c r="K8" s="58" t="s">
        <v>12</v>
      </c>
      <c r="L8" s="58" t="s">
        <v>12</v>
      </c>
      <c r="M8" s="58" t="s">
        <v>12</v>
      </c>
      <c r="N8" s="64" t="s">
        <v>12</v>
      </c>
      <c r="O8" s="64" t="s">
        <v>12</v>
      </c>
      <c r="P8" s="64" t="s">
        <v>12</v>
      </c>
      <c r="Q8" s="64" t="s">
        <v>12</v>
      </c>
      <c r="R8" s="64" t="s">
        <v>12</v>
      </c>
      <c r="S8" s="298"/>
    </row>
    <row r="9" spans="1:19" x14ac:dyDescent="0.25">
      <c r="B9" s="15"/>
      <c r="C9" s="15"/>
      <c r="D9" s="15"/>
      <c r="E9" s="15"/>
      <c r="F9" s="15"/>
      <c r="G9" s="15"/>
      <c r="H9" s="57">
        <f>+H10</f>
        <v>0</v>
      </c>
      <c r="I9" s="57">
        <f t="shared" ref="I9:R11" si="0">+I10</f>
        <v>0</v>
      </c>
      <c r="J9" s="62">
        <f t="shared" si="0"/>
        <v>0</v>
      </c>
      <c r="K9" s="57">
        <f t="shared" si="0"/>
        <v>0</v>
      </c>
      <c r="L9" s="57">
        <f t="shared" si="0"/>
        <v>0</v>
      </c>
      <c r="M9" s="57">
        <f t="shared" si="0"/>
        <v>0</v>
      </c>
      <c r="N9" s="62">
        <f t="shared" si="0"/>
        <v>0</v>
      </c>
      <c r="O9" s="62">
        <f t="shared" si="0"/>
        <v>0</v>
      </c>
      <c r="P9" s="62">
        <f t="shared" si="0"/>
        <v>0</v>
      </c>
      <c r="Q9" s="62">
        <f t="shared" si="0"/>
        <v>0</v>
      </c>
      <c r="R9" s="62">
        <f t="shared" si="0"/>
        <v>0</v>
      </c>
      <c r="S9" s="71"/>
    </row>
    <row r="10" spans="1:19" ht="33.75" customHeight="1" x14ac:dyDescent="0.25">
      <c r="B10" s="15"/>
      <c r="C10" s="15"/>
      <c r="D10" s="15"/>
      <c r="E10" s="15"/>
      <c r="F10" s="15"/>
      <c r="G10" s="15"/>
      <c r="H10" s="57">
        <f>+H11</f>
        <v>0</v>
      </c>
      <c r="I10" s="57">
        <f t="shared" si="0"/>
        <v>0</v>
      </c>
      <c r="J10" s="62">
        <f t="shared" si="0"/>
        <v>0</v>
      </c>
      <c r="K10" s="57">
        <f t="shared" si="0"/>
        <v>0</v>
      </c>
      <c r="L10" s="57">
        <f t="shared" si="0"/>
        <v>0</v>
      </c>
      <c r="M10" s="57">
        <f t="shared" si="0"/>
        <v>0</v>
      </c>
      <c r="N10" s="62">
        <f t="shared" si="0"/>
        <v>0</v>
      </c>
      <c r="O10" s="62">
        <f t="shared" si="0"/>
        <v>0</v>
      </c>
      <c r="P10" s="62">
        <f t="shared" si="0"/>
        <v>0</v>
      </c>
      <c r="Q10" s="62">
        <f t="shared" si="0"/>
        <v>0</v>
      </c>
      <c r="R10" s="62">
        <f t="shared" si="0"/>
        <v>0</v>
      </c>
      <c r="S10" s="71"/>
    </row>
    <row r="11" spans="1:19" x14ac:dyDescent="0.25">
      <c r="B11" s="15"/>
      <c r="C11" s="15"/>
      <c r="D11" s="15"/>
      <c r="E11" s="15"/>
      <c r="F11" s="15"/>
      <c r="G11" s="15"/>
      <c r="H11" s="57">
        <f>+H12</f>
        <v>0</v>
      </c>
      <c r="I11" s="57">
        <f t="shared" si="0"/>
        <v>0</v>
      </c>
      <c r="J11" s="62">
        <f t="shared" si="0"/>
        <v>0</v>
      </c>
      <c r="K11" s="57">
        <f t="shared" si="0"/>
        <v>0</v>
      </c>
      <c r="L11" s="57">
        <f t="shared" si="0"/>
        <v>0</v>
      </c>
      <c r="M11" s="57">
        <f t="shared" si="0"/>
        <v>0</v>
      </c>
      <c r="N11" s="62">
        <f t="shared" si="0"/>
        <v>0</v>
      </c>
      <c r="O11" s="62">
        <f t="shared" si="0"/>
        <v>0</v>
      </c>
      <c r="P11" s="62">
        <f t="shared" si="0"/>
        <v>0</v>
      </c>
      <c r="Q11" s="62">
        <f t="shared" si="0"/>
        <v>0</v>
      </c>
      <c r="R11" s="62">
        <f t="shared" si="0"/>
        <v>0</v>
      </c>
      <c r="S11" s="71"/>
    </row>
    <row r="12" spans="1:19" x14ac:dyDescent="0.25">
      <c r="B12" s="15"/>
      <c r="C12" s="15"/>
      <c r="D12" s="15"/>
      <c r="E12" s="15"/>
      <c r="F12" s="15"/>
      <c r="G12" s="15"/>
      <c r="H12" s="57">
        <v>0</v>
      </c>
      <c r="I12" s="57">
        <v>0</v>
      </c>
      <c r="J12" s="62">
        <v>0</v>
      </c>
      <c r="K12" s="57">
        <v>0</v>
      </c>
      <c r="L12" s="57">
        <v>0</v>
      </c>
      <c r="M12" s="57">
        <v>0</v>
      </c>
      <c r="N12" s="62">
        <v>0</v>
      </c>
      <c r="O12" s="62">
        <v>0</v>
      </c>
      <c r="P12" s="62">
        <v>0</v>
      </c>
      <c r="Q12" s="62">
        <v>0</v>
      </c>
      <c r="R12" s="62">
        <f>+N12+O12+P12+Q12</f>
        <v>0</v>
      </c>
      <c r="S12" s="71"/>
    </row>
    <row r="13" spans="1:19" x14ac:dyDescent="0.25">
      <c r="B13" s="15"/>
      <c r="C13" s="15"/>
      <c r="D13" s="15"/>
      <c r="E13" s="15"/>
      <c r="F13" s="15"/>
      <c r="G13" s="15"/>
      <c r="H13" s="57"/>
      <c r="I13" s="57"/>
      <c r="J13" s="62"/>
      <c r="K13" s="57"/>
      <c r="L13" s="57"/>
      <c r="M13" s="57"/>
      <c r="N13" s="62"/>
      <c r="O13" s="62"/>
      <c r="P13" s="62"/>
      <c r="Q13" s="62"/>
      <c r="R13" s="62"/>
      <c r="S13" s="71"/>
    </row>
    <row r="14" spans="1:19" x14ac:dyDescent="0.25">
      <c r="B14" s="15"/>
      <c r="C14" s="15"/>
      <c r="D14" s="15"/>
      <c r="E14" s="15"/>
      <c r="F14" s="15"/>
      <c r="G14" s="15"/>
      <c r="H14" s="57"/>
      <c r="I14" s="57"/>
      <c r="J14" s="62"/>
      <c r="K14" s="57"/>
      <c r="L14" s="57"/>
      <c r="M14" s="57"/>
      <c r="N14" s="62"/>
      <c r="O14" s="62"/>
      <c r="P14" s="62"/>
      <c r="Q14" s="62"/>
      <c r="R14" s="62"/>
      <c r="S14" s="71"/>
    </row>
    <row r="15" spans="1:19" x14ac:dyDescent="0.25">
      <c r="B15" s="15"/>
      <c r="C15" s="15"/>
      <c r="D15" s="15"/>
      <c r="E15" s="15"/>
      <c r="F15" s="15"/>
      <c r="G15" s="15"/>
      <c r="H15" s="57"/>
      <c r="I15" s="57"/>
      <c r="J15" s="62"/>
      <c r="K15" s="57"/>
      <c r="L15" s="57"/>
      <c r="M15" s="57"/>
      <c r="N15" s="62"/>
      <c r="O15" s="62"/>
      <c r="P15" s="62"/>
      <c r="Q15" s="62"/>
      <c r="R15" s="62"/>
      <c r="S15" s="71"/>
    </row>
    <row r="16" spans="1:19" x14ac:dyDescent="0.25">
      <c r="B16" s="15"/>
      <c r="C16" s="15"/>
      <c r="D16" s="15"/>
      <c r="E16" s="15"/>
      <c r="F16" s="15"/>
      <c r="G16" s="15"/>
      <c r="H16" s="57"/>
      <c r="I16" s="57"/>
      <c r="J16" s="62"/>
      <c r="K16" s="57"/>
      <c r="L16" s="57"/>
      <c r="M16" s="57"/>
      <c r="N16" s="62"/>
      <c r="O16" s="62"/>
      <c r="P16" s="62"/>
      <c r="Q16" s="62"/>
      <c r="R16" s="62"/>
      <c r="S16" s="71"/>
    </row>
    <row r="17" spans="1:19" x14ac:dyDescent="0.25">
      <c r="B17" s="31"/>
      <c r="C17" s="31"/>
      <c r="D17" s="31"/>
      <c r="E17" s="31"/>
      <c r="F17" s="31"/>
      <c r="G17" s="31"/>
      <c r="H17" s="57"/>
      <c r="I17" s="57"/>
      <c r="J17" s="62"/>
      <c r="K17" s="57"/>
      <c r="L17" s="57"/>
      <c r="M17" s="57"/>
      <c r="N17" s="62"/>
      <c r="O17" s="62"/>
      <c r="P17" s="62"/>
      <c r="Q17" s="62"/>
      <c r="R17" s="62"/>
      <c r="S17" s="71"/>
    </row>
    <row r="18" spans="1:19" ht="17.25" customHeight="1" x14ac:dyDescent="0.25">
      <c r="A18" s="29"/>
      <c r="B18" s="262" t="s">
        <v>12</v>
      </c>
      <c r="C18" s="263"/>
      <c r="D18" s="264"/>
      <c r="E18" s="56"/>
      <c r="F18" s="61"/>
      <c r="G18" s="61"/>
      <c r="H18" s="33"/>
      <c r="I18" s="33"/>
      <c r="J18" s="33"/>
      <c r="K18" s="33"/>
      <c r="L18" s="33"/>
      <c r="M18" s="33"/>
      <c r="N18" s="62"/>
      <c r="O18" s="33"/>
      <c r="P18" s="33"/>
      <c r="Q18" s="33"/>
      <c r="R18" s="33"/>
      <c r="S18" s="33" t="s">
        <v>44</v>
      </c>
    </row>
    <row r="24" spans="1:19" ht="57" customHeight="1" x14ac:dyDescent="0.25"/>
    <row r="25" spans="1:19" ht="36.75" customHeight="1" x14ac:dyDescent="0.25"/>
    <row r="29" spans="1:19" ht="15" customHeight="1" x14ac:dyDescent="0.25"/>
    <row r="30" spans="1:19" ht="15" customHeight="1" x14ac:dyDescent="0.25"/>
  </sheetData>
  <mergeCells count="14">
    <mergeCell ref="S6:S8"/>
    <mergeCell ref="Q5:S5"/>
    <mergeCell ref="J6:J7"/>
    <mergeCell ref="B18:D18"/>
    <mergeCell ref="N6:R6"/>
    <mergeCell ref="E6:E8"/>
    <mergeCell ref="B6:C7"/>
    <mergeCell ref="D6:D8"/>
    <mergeCell ref="H6:H7"/>
    <mergeCell ref="I6:I7"/>
    <mergeCell ref="K6:M6"/>
    <mergeCell ref="G6:G7"/>
    <mergeCell ref="B5:P5"/>
    <mergeCell ref="F6:F7"/>
  </mergeCells>
  <pageMargins left="0.7" right="0.7" top="0.75" bottom="0.75" header="0.3" footer="0.3"/>
  <pageSetup paperSize="9" orientation="portrait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16"/>
  <sheetViews>
    <sheetView workbookViewId="0">
      <selection activeCell="C11" sqref="C11"/>
    </sheetView>
  </sheetViews>
  <sheetFormatPr defaultRowHeight="16.5" x14ac:dyDescent="0.3"/>
  <cols>
    <col min="1" max="1" width="4.85546875" style="97" customWidth="1"/>
    <col min="2" max="2" width="92.7109375" style="97" customWidth="1"/>
    <col min="3" max="3" width="14.28515625" style="97" customWidth="1"/>
    <col min="4" max="4" width="12.28515625" style="97" customWidth="1"/>
    <col min="5" max="5" width="12.7109375" style="97" customWidth="1"/>
    <col min="6" max="6" width="12.5703125" style="97" customWidth="1"/>
    <col min="7" max="7" width="8.42578125" style="97" customWidth="1"/>
    <col min="8" max="11" width="9.140625" style="97"/>
    <col min="12" max="12" width="21" style="97" customWidth="1"/>
    <col min="13" max="16" width="9.140625" style="97"/>
    <col min="17" max="17" width="0" style="97" hidden="1" customWidth="1"/>
    <col min="18" max="16384" width="9.140625" style="97"/>
  </cols>
  <sheetData>
    <row r="1" spans="1:12" ht="30" customHeight="1" x14ac:dyDescent="0.3">
      <c r="A1" s="3" t="s">
        <v>53</v>
      </c>
      <c r="B1" s="10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s="4" customFormat="1" ht="15.75" customHeight="1" x14ac:dyDescent="0.25"/>
    <row r="3" spans="1:12" ht="38.25" customHeight="1" x14ac:dyDescent="0.3">
      <c r="A3" s="305" t="s">
        <v>162</v>
      </c>
      <c r="B3" s="305"/>
      <c r="C3" s="305"/>
      <c r="D3" s="305"/>
      <c r="E3" s="305"/>
      <c r="F3" s="305"/>
    </row>
    <row r="4" spans="1:12" x14ac:dyDescent="0.3">
      <c r="C4" s="34"/>
      <c r="D4" s="34"/>
      <c r="E4" s="34"/>
      <c r="F4" s="34" t="s">
        <v>14</v>
      </c>
    </row>
    <row r="5" spans="1:12" ht="40.5" x14ac:dyDescent="0.3">
      <c r="B5" s="40"/>
      <c r="C5" s="37" t="s">
        <v>241</v>
      </c>
      <c r="D5" s="35" t="s">
        <v>17</v>
      </c>
      <c r="E5" s="35" t="s">
        <v>116</v>
      </c>
      <c r="F5" s="35" t="s">
        <v>141</v>
      </c>
    </row>
    <row r="6" spans="1:12" ht="27" x14ac:dyDescent="0.3">
      <c r="B6" s="96" t="s">
        <v>160</v>
      </c>
      <c r="C6" s="35" t="s">
        <v>13</v>
      </c>
      <c r="D6" s="36"/>
      <c r="E6" s="98"/>
      <c r="F6" s="36"/>
    </row>
    <row r="7" spans="1:12" s="99" customFormat="1" ht="27" x14ac:dyDescent="0.3">
      <c r="B7" s="38" t="s">
        <v>155</v>
      </c>
      <c r="C7" s="204">
        <v>9926494.9480645638</v>
      </c>
      <c r="D7" s="205" t="s">
        <v>13</v>
      </c>
      <c r="E7" s="205" t="s">
        <v>13</v>
      </c>
      <c r="F7" s="205" t="s">
        <v>13</v>
      </c>
    </row>
    <row r="8" spans="1:12" ht="27" x14ac:dyDescent="0.3">
      <c r="B8" s="38" t="s">
        <v>156</v>
      </c>
      <c r="C8" s="206" t="s">
        <v>13</v>
      </c>
      <c r="D8" s="206">
        <f t="shared" ref="D8:F8" si="0">D9+D10+D11</f>
        <v>11854997.649699319</v>
      </c>
      <c r="E8" s="206">
        <f t="shared" si="0"/>
        <v>11929462.50210114</v>
      </c>
      <c r="F8" s="206">
        <f t="shared" si="0"/>
        <v>11999390.058560112</v>
      </c>
    </row>
    <row r="9" spans="1:12" ht="27" x14ac:dyDescent="0.3">
      <c r="B9" s="39" t="s">
        <v>157</v>
      </c>
      <c r="C9" s="206" t="s">
        <v>13</v>
      </c>
      <c r="D9" s="204">
        <v>11854997.649699319</v>
      </c>
      <c r="E9" s="204">
        <v>11929462.50210114</v>
      </c>
      <c r="F9" s="204">
        <v>11999390.058560112</v>
      </c>
    </row>
    <row r="10" spans="1:12" s="99" customFormat="1" x14ac:dyDescent="0.3">
      <c r="B10" s="39" t="s">
        <v>26</v>
      </c>
      <c r="C10" s="206" t="s">
        <v>13</v>
      </c>
      <c r="D10" s="204">
        <v>0</v>
      </c>
      <c r="E10" s="204">
        <v>0</v>
      </c>
      <c r="F10" s="204">
        <v>0</v>
      </c>
    </row>
    <row r="11" spans="1:12" x14ac:dyDescent="0.3">
      <c r="B11" s="39" t="s">
        <v>27</v>
      </c>
      <c r="C11" s="206" t="s">
        <v>13</v>
      </c>
      <c r="D11" s="204">
        <v>0</v>
      </c>
      <c r="E11" s="204">
        <v>0</v>
      </c>
      <c r="F11" s="204">
        <v>0</v>
      </c>
    </row>
    <row r="12" spans="1:12" x14ac:dyDescent="0.3">
      <c r="B12" s="38" t="s">
        <v>114</v>
      </c>
      <c r="C12" s="206" t="s">
        <v>13</v>
      </c>
      <c r="D12" s="206">
        <f>D8-C7</f>
        <v>1928502.7016347554</v>
      </c>
      <c r="E12" s="206">
        <f>E8-C7</f>
        <v>2002967.5540365763</v>
      </c>
      <c r="F12" s="206">
        <f>F8-C7</f>
        <v>2072895.1104955487</v>
      </c>
    </row>
    <row r="13" spans="1:12" ht="27" x14ac:dyDescent="0.3">
      <c r="B13" s="38" t="s">
        <v>115</v>
      </c>
      <c r="C13" s="206" t="s">
        <v>13</v>
      </c>
      <c r="D13" s="206">
        <f t="shared" ref="D13:F13" si="1">D8-D6</f>
        <v>11854997.649699319</v>
      </c>
      <c r="E13" s="206">
        <f t="shared" si="1"/>
        <v>11929462.50210114</v>
      </c>
      <c r="F13" s="206">
        <f t="shared" si="1"/>
        <v>11999390.058560112</v>
      </c>
    </row>
    <row r="14" spans="1:12" ht="45.75" customHeight="1" x14ac:dyDescent="0.3"/>
    <row r="15" spans="1:12" x14ac:dyDescent="0.3">
      <c r="B15" s="100" t="s">
        <v>161</v>
      </c>
    </row>
    <row r="16" spans="1:12" x14ac:dyDescent="0.3">
      <c r="B16" s="100" t="s">
        <v>163</v>
      </c>
    </row>
  </sheetData>
  <mergeCells count="1">
    <mergeCell ref="A3:F3"/>
  </mergeCells>
  <pageMargins left="0.18" right="0.23" top="0.75" bottom="0.75" header="0.3" footer="0.3"/>
  <pageSetup scale="8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18"/>
  <sheetViews>
    <sheetView workbookViewId="0">
      <selection activeCell="B18" sqref="B18"/>
    </sheetView>
  </sheetViews>
  <sheetFormatPr defaultRowHeight="15" x14ac:dyDescent="0.25"/>
  <cols>
    <col min="2" max="2" width="16.28515625" customWidth="1"/>
    <col min="3" max="3" width="18.42578125" customWidth="1"/>
    <col min="4" max="4" width="30.7109375" customWidth="1"/>
    <col min="8" max="8" width="36.42578125" customWidth="1"/>
  </cols>
  <sheetData>
    <row r="1" spans="1:15" ht="32.25" customHeight="1" x14ac:dyDescent="0.25">
      <c r="A1" s="305" t="s">
        <v>106</v>
      </c>
      <c r="B1" s="305"/>
      <c r="C1" s="305"/>
      <c r="D1" s="305"/>
      <c r="E1" s="305"/>
      <c r="F1" s="305"/>
      <c r="G1" s="305"/>
      <c r="H1" s="305"/>
      <c r="I1" s="3"/>
      <c r="J1" s="3"/>
      <c r="K1" s="3"/>
      <c r="L1" s="3"/>
      <c r="M1" s="3"/>
      <c r="N1" s="3"/>
      <c r="O1" s="3"/>
    </row>
    <row r="2" spans="1:15" ht="17.25" customHeight="1" x14ac:dyDescent="0.25"/>
    <row r="3" spans="1:15" x14ac:dyDescent="0.25">
      <c r="B3" s="307" t="s">
        <v>107</v>
      </c>
      <c r="C3" s="307"/>
      <c r="D3" s="308"/>
      <c r="E3" s="308"/>
      <c r="F3" s="308"/>
      <c r="G3" s="308"/>
      <c r="H3" s="308"/>
    </row>
    <row r="4" spans="1:15" x14ac:dyDescent="0.25">
      <c r="B4" s="307" t="s">
        <v>108</v>
      </c>
      <c r="C4" s="307"/>
      <c r="D4" s="308"/>
      <c r="E4" s="308"/>
      <c r="F4" s="308"/>
      <c r="G4" s="308"/>
      <c r="H4" s="308"/>
    </row>
    <row r="5" spans="1:15" x14ac:dyDescent="0.25">
      <c r="B5" s="307" t="s">
        <v>109</v>
      </c>
      <c r="C5" s="307"/>
      <c r="D5" s="308"/>
      <c r="E5" s="308"/>
      <c r="F5" s="308"/>
      <c r="G5" s="308"/>
      <c r="H5" s="308"/>
    </row>
    <row r="6" spans="1:15" x14ac:dyDescent="0.25">
      <c r="B6" s="307" t="s">
        <v>110</v>
      </c>
      <c r="C6" s="307"/>
      <c r="D6" s="308"/>
      <c r="E6" s="308"/>
      <c r="F6" s="308"/>
      <c r="G6" s="308"/>
      <c r="H6" s="308"/>
    </row>
    <row r="9" spans="1:15" x14ac:dyDescent="0.25">
      <c r="A9" s="3" t="s">
        <v>35</v>
      </c>
    </row>
    <row r="10" spans="1:15" x14ac:dyDescent="0.25">
      <c r="B10" s="3"/>
    </row>
    <row r="11" spans="1:15" ht="25.5" customHeight="1" x14ac:dyDescent="0.25">
      <c r="B11" s="259" t="s">
        <v>8</v>
      </c>
      <c r="C11" s="259"/>
      <c r="D11" s="259" t="s">
        <v>36</v>
      </c>
      <c r="E11" s="259" t="s">
        <v>111</v>
      </c>
      <c r="F11" s="259"/>
      <c r="G11" s="259"/>
      <c r="H11" s="259" t="s">
        <v>112</v>
      </c>
    </row>
    <row r="12" spans="1:15" ht="28.5" customHeight="1" x14ac:dyDescent="0.25">
      <c r="B12" s="27" t="s">
        <v>2</v>
      </c>
      <c r="C12" s="27" t="s">
        <v>25</v>
      </c>
      <c r="D12" s="259"/>
      <c r="E12" s="27" t="s">
        <v>7</v>
      </c>
      <c r="F12" s="27" t="s">
        <v>117</v>
      </c>
      <c r="G12" s="27" t="s">
        <v>150</v>
      </c>
      <c r="H12" s="259"/>
    </row>
    <row r="13" spans="1:15" x14ac:dyDescent="0.25">
      <c r="B13" s="15"/>
      <c r="C13" s="15"/>
      <c r="D13" s="15"/>
      <c r="E13" s="16"/>
      <c r="F13" s="16"/>
      <c r="G13" s="16"/>
      <c r="H13" s="16"/>
    </row>
    <row r="14" spans="1:15" x14ac:dyDescent="0.25">
      <c r="B14" s="15"/>
      <c r="C14" s="15"/>
      <c r="D14" s="15"/>
      <c r="E14" s="16"/>
      <c r="F14" s="16"/>
      <c r="G14" s="16"/>
      <c r="H14" s="16"/>
    </row>
    <row r="15" spans="1:15" x14ac:dyDescent="0.25">
      <c r="B15" s="15"/>
      <c r="C15" s="15"/>
      <c r="D15" s="15"/>
      <c r="E15" s="16"/>
      <c r="F15" s="16"/>
      <c r="G15" s="16"/>
      <c r="H15" s="16"/>
    </row>
    <row r="16" spans="1:15" x14ac:dyDescent="0.25">
      <c r="B16" s="306" t="s">
        <v>12</v>
      </c>
      <c r="C16" s="306"/>
      <c r="D16" s="306"/>
      <c r="E16" s="27">
        <f>SUM(E13:E15)</f>
        <v>0</v>
      </c>
      <c r="F16" s="27">
        <f t="shared" ref="F16:G16" si="0">SUM(F13:F15)</f>
        <v>0</v>
      </c>
      <c r="G16" s="27">
        <f t="shared" si="0"/>
        <v>0</v>
      </c>
      <c r="H16" s="27" t="s">
        <v>44</v>
      </c>
    </row>
    <row r="18" spans="2:2" x14ac:dyDescent="0.25">
      <c r="B18" s="167" t="s">
        <v>164</v>
      </c>
    </row>
  </sheetData>
  <mergeCells count="14">
    <mergeCell ref="A1:H1"/>
    <mergeCell ref="B16:D16"/>
    <mergeCell ref="B11:C11"/>
    <mergeCell ref="D11:D12"/>
    <mergeCell ref="E11:G11"/>
    <mergeCell ref="H11:H12"/>
    <mergeCell ref="B3:C3"/>
    <mergeCell ref="B4:C4"/>
    <mergeCell ref="B5:C5"/>
    <mergeCell ref="B6:C6"/>
    <mergeCell ref="D3:H3"/>
    <mergeCell ref="D4:H4"/>
    <mergeCell ref="D5:H5"/>
    <mergeCell ref="D6:H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7"/>
  <sheetViews>
    <sheetView workbookViewId="0">
      <selection activeCell="B7" sqref="B7"/>
    </sheetView>
  </sheetViews>
  <sheetFormatPr defaultRowHeight="15" x14ac:dyDescent="0.25"/>
  <cols>
    <col min="1" max="1" width="8.5703125" customWidth="1"/>
    <col min="2" max="2" width="32.42578125" customWidth="1"/>
    <col min="3" max="3" width="28.42578125" customWidth="1"/>
    <col min="4" max="4" width="37.28515625" customWidth="1"/>
    <col min="5" max="5" width="43.85546875" customWidth="1"/>
  </cols>
  <sheetData>
    <row r="1" spans="1:5" x14ac:dyDescent="0.25">
      <c r="A1" s="3" t="s">
        <v>54</v>
      </c>
      <c r="B1" s="3"/>
      <c r="C1" s="3"/>
      <c r="D1" s="3"/>
    </row>
    <row r="3" spans="1:5" ht="25.5" x14ac:dyDescent="0.25">
      <c r="B3" s="27" t="s">
        <v>38</v>
      </c>
      <c r="C3" s="27" t="s">
        <v>113</v>
      </c>
      <c r="D3" s="27" t="s">
        <v>39</v>
      </c>
      <c r="E3" s="27" t="s">
        <v>40</v>
      </c>
    </row>
    <row r="4" spans="1:5" x14ac:dyDescent="0.25">
      <c r="B4" s="20"/>
      <c r="C4" s="20"/>
      <c r="D4" s="20"/>
      <c r="E4" s="20"/>
    </row>
    <row r="5" spans="1:5" x14ac:dyDescent="0.25">
      <c r="B5" s="20"/>
      <c r="C5" s="20"/>
      <c r="D5" s="20"/>
      <c r="E5" s="20"/>
    </row>
    <row r="7" spans="1:5" x14ac:dyDescent="0.25">
      <c r="B7" s="100" t="s">
        <v>164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15"/>
  <sheetViews>
    <sheetView zoomScale="82" zoomScaleNormal="82" zoomScaleSheetLayoutView="50" workbookViewId="0">
      <selection activeCell="H32" sqref="H32"/>
    </sheetView>
  </sheetViews>
  <sheetFormatPr defaultRowHeight="16.5" x14ac:dyDescent="0.3"/>
  <cols>
    <col min="1" max="1" width="9.140625" style="110"/>
    <col min="2" max="2" width="11.5703125" style="111" customWidth="1"/>
    <col min="3" max="3" width="7.7109375" style="111" bestFit="1" customWidth="1"/>
    <col min="4" max="4" width="31.85546875" style="112" customWidth="1"/>
    <col min="5" max="5" width="27.7109375" style="112" customWidth="1"/>
    <col min="6" max="6" width="19" style="113" customWidth="1"/>
    <col min="7" max="7" width="12.5703125" style="113" bestFit="1" customWidth="1"/>
    <col min="8" max="8" width="36" style="112" customWidth="1"/>
    <col min="9" max="9" width="19" style="116" bestFit="1" customWidth="1"/>
    <col min="10" max="10" width="25.7109375" style="116" customWidth="1"/>
    <col min="11" max="11" width="17" style="116" customWidth="1"/>
    <col min="12" max="12" width="26" style="117" customWidth="1"/>
    <col min="13" max="13" width="19.85546875" style="117" customWidth="1"/>
    <col min="14" max="14" width="15.85546875" style="118" customWidth="1"/>
    <col min="15" max="15" width="22" style="118" customWidth="1"/>
    <col min="16" max="16" width="14" style="120" customWidth="1"/>
    <col min="17" max="17" width="15" style="110" customWidth="1"/>
    <col min="18" max="18" width="15.42578125" style="110" customWidth="1"/>
    <col min="19" max="19" width="21.140625" style="110" customWidth="1"/>
    <col min="20" max="20" width="37.5703125" style="110" customWidth="1"/>
    <col min="21" max="16384" width="9.140625" style="110"/>
  </cols>
  <sheetData>
    <row r="1" spans="1:20" x14ac:dyDescent="0.3">
      <c r="B1" s="123" t="s">
        <v>196</v>
      </c>
      <c r="D1" s="111"/>
      <c r="E1" s="110"/>
      <c r="F1" s="112"/>
      <c r="H1" s="110"/>
      <c r="I1" s="124"/>
      <c r="J1" s="125"/>
      <c r="K1" s="125"/>
      <c r="L1" s="125"/>
      <c r="M1" s="126"/>
      <c r="N1" s="126"/>
      <c r="O1" s="127"/>
      <c r="P1" s="128"/>
    </row>
    <row r="2" spans="1:20" x14ac:dyDescent="0.3">
      <c r="B2" s="110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119"/>
    </row>
    <row r="3" spans="1:20" x14ac:dyDescent="0.3">
      <c r="B3" s="110"/>
      <c r="D3" s="111"/>
      <c r="F3" s="112"/>
      <c r="H3" s="114"/>
      <c r="I3" s="115"/>
      <c r="L3" s="116"/>
      <c r="N3" s="117"/>
      <c r="P3" s="118"/>
      <c r="Q3" s="120"/>
      <c r="R3" s="110" t="s">
        <v>191</v>
      </c>
    </row>
    <row r="4" spans="1:20" s="121" customFormat="1" ht="82.5" x14ac:dyDescent="0.3">
      <c r="B4" s="129" t="s">
        <v>186</v>
      </c>
      <c r="C4" s="129" t="s">
        <v>187</v>
      </c>
      <c r="D4" s="130" t="s">
        <v>181</v>
      </c>
      <c r="E4" s="130" t="s">
        <v>188</v>
      </c>
      <c r="F4" s="130" t="s">
        <v>218</v>
      </c>
      <c r="G4" s="130" t="s">
        <v>182</v>
      </c>
      <c r="H4" s="130" t="s">
        <v>219</v>
      </c>
      <c r="I4" s="131" t="s">
        <v>222</v>
      </c>
      <c r="J4" s="131" t="s">
        <v>183</v>
      </c>
      <c r="K4" s="131" t="s">
        <v>184</v>
      </c>
      <c r="L4" s="132" t="s">
        <v>189</v>
      </c>
      <c r="M4" s="132" t="s">
        <v>190</v>
      </c>
      <c r="N4" s="133" t="s">
        <v>239</v>
      </c>
      <c r="O4" s="133" t="s">
        <v>192</v>
      </c>
      <c r="P4" s="134" t="s">
        <v>193</v>
      </c>
      <c r="Q4" s="134" t="s">
        <v>194</v>
      </c>
      <c r="R4" s="134" t="s">
        <v>195</v>
      </c>
    </row>
    <row r="5" spans="1:20" s="122" customFormat="1" ht="25.5" x14ac:dyDescent="0.3">
      <c r="B5" s="16">
        <v>1087</v>
      </c>
      <c r="C5" s="16"/>
      <c r="D5" s="16" t="s">
        <v>368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</row>
    <row r="6" spans="1:20" ht="38.25" x14ac:dyDescent="0.3">
      <c r="B6" s="16"/>
      <c r="C6" s="16">
        <v>31002</v>
      </c>
      <c r="D6" s="16" t="s">
        <v>500</v>
      </c>
      <c r="E6" s="16" t="s">
        <v>502</v>
      </c>
      <c r="F6" s="16" t="s">
        <v>296</v>
      </c>
      <c r="G6" s="16" t="s">
        <v>493</v>
      </c>
      <c r="H6" s="16" t="s">
        <v>503</v>
      </c>
      <c r="I6" s="16">
        <v>2026</v>
      </c>
      <c r="J6" s="16">
        <v>2026</v>
      </c>
      <c r="K6" s="16" t="s">
        <v>492</v>
      </c>
      <c r="L6" s="196">
        <v>80734.3</v>
      </c>
      <c r="M6" s="16"/>
      <c r="N6" s="16"/>
      <c r="O6" s="16"/>
      <c r="P6" s="196">
        <v>80734.3</v>
      </c>
      <c r="Q6" s="16"/>
      <c r="R6" s="16"/>
    </row>
    <row r="7" spans="1:20" s="112" customFormat="1" x14ac:dyDescent="0.3">
      <c r="A7" s="110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10"/>
      <c r="T7" s="110"/>
    </row>
    <row r="8" spans="1:20" s="112" customFormat="1" x14ac:dyDescent="0.3">
      <c r="A8" s="110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10"/>
      <c r="T8" s="110"/>
    </row>
    <row r="9" spans="1:20" x14ac:dyDescent="0.3"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</row>
    <row r="10" spans="1:20" x14ac:dyDescent="0.3"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</row>
    <row r="13" spans="1:20" x14ac:dyDescent="0.3">
      <c r="D13" s="154" t="s">
        <v>185</v>
      </c>
    </row>
    <row r="15" spans="1:20" x14ac:dyDescent="0.3">
      <c r="D15" s="167" t="s">
        <v>164</v>
      </c>
    </row>
  </sheetData>
  <mergeCells count="1">
    <mergeCell ref="C2:P2"/>
  </mergeCells>
  <pageMargins left="0.23622047244094491" right="0.23622047244094491" top="0.27559055118110237" bottom="0.19685039370078741" header="0.15748031496062992" footer="0.15748031496062992"/>
  <pageSetup paperSize="9" scale="30" fitToHeight="0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89"/>
  <sheetViews>
    <sheetView topLeftCell="A70" workbookViewId="0">
      <selection activeCell="F105" sqref="F105"/>
    </sheetView>
  </sheetViews>
  <sheetFormatPr defaultRowHeight="15" x14ac:dyDescent="0.25"/>
  <cols>
    <col min="1" max="5" width="9.140625" style="65"/>
    <col min="6" max="6" width="16.140625" style="65" customWidth="1"/>
    <col min="7" max="7" width="26.28515625" style="65" customWidth="1"/>
    <col min="8" max="8" width="59.42578125" style="65" customWidth="1"/>
    <col min="9" max="9" width="7.7109375" style="65" customWidth="1"/>
    <col min="10" max="16384" width="9.140625" style="65"/>
  </cols>
  <sheetData>
    <row r="1" spans="1:12" ht="21.75" customHeight="1" x14ac:dyDescent="0.25">
      <c r="A1" s="317" t="s">
        <v>37</v>
      </c>
      <c r="B1" s="317"/>
      <c r="C1" s="317"/>
      <c r="D1" s="317"/>
      <c r="E1" s="317"/>
      <c r="F1" s="317"/>
      <c r="G1" s="317"/>
      <c r="H1" s="317"/>
    </row>
    <row r="2" spans="1:12" ht="21.75" customHeight="1" x14ac:dyDescent="0.25">
      <c r="A2" s="320" t="s">
        <v>55</v>
      </c>
      <c r="B2" s="320"/>
      <c r="C2" s="320"/>
      <c r="D2" s="320"/>
      <c r="E2" s="320"/>
      <c r="F2" s="320"/>
      <c r="G2" s="320"/>
      <c r="H2" s="320"/>
    </row>
    <row r="3" spans="1:12" ht="15" customHeight="1" x14ac:dyDescent="0.25">
      <c r="A3" s="317"/>
      <c r="B3" s="317"/>
      <c r="C3" s="317"/>
      <c r="D3" s="317"/>
      <c r="E3" s="317"/>
      <c r="F3" s="317"/>
      <c r="G3" s="317"/>
      <c r="H3" s="317"/>
    </row>
    <row r="4" spans="1:12" x14ac:dyDescent="0.25">
      <c r="A4" s="310" t="s">
        <v>210</v>
      </c>
      <c r="B4" s="310"/>
      <c r="C4" s="310"/>
      <c r="D4" s="310"/>
      <c r="E4" s="310"/>
      <c r="F4" s="310"/>
      <c r="G4" s="310"/>
      <c r="H4" s="310"/>
    </row>
    <row r="5" spans="1:12" x14ac:dyDescent="0.25">
      <c r="A5" s="291"/>
      <c r="B5" s="291"/>
      <c r="C5" s="291"/>
      <c r="D5" s="291"/>
      <c r="E5" s="291"/>
      <c r="F5" s="291"/>
      <c r="G5" s="291"/>
      <c r="H5" s="291"/>
    </row>
    <row r="6" spans="1:12" x14ac:dyDescent="0.25">
      <c r="A6" s="324" t="s">
        <v>56</v>
      </c>
      <c r="B6" s="325"/>
      <c r="C6" s="325"/>
      <c r="D6" s="325"/>
      <c r="E6" s="325"/>
      <c r="F6" s="325"/>
      <c r="G6" s="325"/>
      <c r="H6" s="325"/>
    </row>
    <row r="7" spans="1:12" x14ac:dyDescent="0.25">
      <c r="A7" s="322"/>
      <c r="B7" s="323"/>
      <c r="C7" s="323"/>
      <c r="D7" s="323"/>
      <c r="E7" s="323"/>
      <c r="F7" s="323"/>
      <c r="G7" s="323"/>
      <c r="H7" s="323"/>
    </row>
    <row r="8" spans="1:12" ht="18" customHeight="1" x14ac:dyDescent="0.25">
      <c r="A8" s="321" t="s">
        <v>0</v>
      </c>
      <c r="B8" s="310"/>
      <c r="C8" s="310"/>
      <c r="D8" s="310"/>
      <c r="E8" s="310"/>
      <c r="F8" s="310"/>
      <c r="G8" s="310"/>
      <c r="H8" s="310"/>
    </row>
    <row r="9" spans="1:12" ht="30.75" customHeight="1" x14ac:dyDescent="0.25">
      <c r="A9" s="324" t="s">
        <v>64</v>
      </c>
      <c r="B9" s="325"/>
      <c r="C9" s="325"/>
      <c r="D9" s="325"/>
      <c r="E9" s="325"/>
      <c r="F9" s="325"/>
      <c r="G9" s="325"/>
      <c r="H9" s="325"/>
    </row>
    <row r="10" spans="1:12" ht="42" customHeight="1" x14ac:dyDescent="0.25">
      <c r="A10" s="324" t="s">
        <v>65</v>
      </c>
      <c r="B10" s="325"/>
      <c r="C10" s="325"/>
      <c r="D10" s="325"/>
      <c r="E10" s="325"/>
      <c r="F10" s="325"/>
      <c r="G10" s="325"/>
      <c r="H10" s="325"/>
    </row>
    <row r="11" spans="1:12" ht="28.5" customHeight="1" x14ac:dyDescent="0.25">
      <c r="A11" s="325" t="s">
        <v>66</v>
      </c>
      <c r="B11" s="325"/>
      <c r="C11" s="325"/>
      <c r="D11" s="325"/>
      <c r="E11" s="325"/>
      <c r="F11" s="325"/>
      <c r="G11" s="325"/>
      <c r="H11" s="325"/>
    </row>
    <row r="12" spans="1:12" ht="42.75" customHeight="1" x14ac:dyDescent="0.25">
      <c r="A12" s="325" t="s">
        <v>211</v>
      </c>
      <c r="B12" s="325"/>
      <c r="C12" s="325"/>
      <c r="D12" s="325"/>
      <c r="E12" s="325"/>
      <c r="F12" s="325"/>
      <c r="G12" s="325"/>
      <c r="H12" s="325"/>
      <c r="I12" s="135"/>
      <c r="J12" s="135"/>
      <c r="K12" s="135"/>
      <c r="L12" s="135"/>
    </row>
    <row r="13" spans="1:12" ht="19.5" customHeight="1" x14ac:dyDescent="0.25">
      <c r="A13" s="327"/>
      <c r="B13" s="327"/>
      <c r="C13" s="327"/>
      <c r="D13" s="327"/>
      <c r="E13" s="327"/>
      <c r="F13" s="327"/>
      <c r="G13" s="327"/>
      <c r="H13" s="327"/>
      <c r="I13" s="135"/>
      <c r="J13" s="135"/>
      <c r="K13" s="135"/>
      <c r="L13" s="135"/>
    </row>
    <row r="14" spans="1:12" ht="16.5" customHeight="1" x14ac:dyDescent="0.25">
      <c r="A14" s="310" t="s">
        <v>1</v>
      </c>
      <c r="B14" s="310"/>
      <c r="C14" s="310"/>
      <c r="D14" s="310"/>
      <c r="E14" s="310"/>
      <c r="F14" s="310"/>
      <c r="G14" s="310"/>
      <c r="H14" s="310"/>
      <c r="I14" s="135"/>
      <c r="J14" s="135"/>
      <c r="K14" s="135"/>
      <c r="L14" s="135"/>
    </row>
    <row r="15" spans="1:12" ht="15.75" customHeight="1" x14ac:dyDescent="0.25">
      <c r="A15" s="328"/>
      <c r="B15" s="328"/>
      <c r="C15" s="328"/>
      <c r="D15" s="328"/>
      <c r="E15" s="328"/>
      <c r="F15" s="328"/>
      <c r="G15" s="328"/>
      <c r="H15" s="328"/>
    </row>
    <row r="16" spans="1:12" ht="15.75" customHeight="1" x14ac:dyDescent="0.25">
      <c r="A16" s="329" t="s">
        <v>224</v>
      </c>
      <c r="B16" s="329"/>
      <c r="C16" s="329"/>
      <c r="D16" s="329"/>
      <c r="E16" s="329"/>
      <c r="F16" s="329"/>
      <c r="G16" s="329"/>
      <c r="H16" s="329"/>
    </row>
    <row r="17" spans="1:9" ht="25.5" customHeight="1" x14ac:dyDescent="0.25">
      <c r="A17" s="329" t="s">
        <v>67</v>
      </c>
      <c r="B17" s="329"/>
      <c r="C17" s="329"/>
      <c r="D17" s="329"/>
      <c r="E17" s="329"/>
      <c r="F17" s="329"/>
      <c r="G17" s="329"/>
      <c r="H17" s="329"/>
    </row>
    <row r="18" spans="1:9" ht="17.25" customHeight="1" x14ac:dyDescent="0.25">
      <c r="A18" s="329" t="s">
        <v>217</v>
      </c>
      <c r="B18" s="329"/>
      <c r="C18" s="329"/>
      <c r="D18" s="329"/>
      <c r="E18" s="329"/>
      <c r="F18" s="329"/>
      <c r="G18" s="329"/>
      <c r="H18" s="329"/>
    </row>
    <row r="19" spans="1:9" ht="17.25" customHeight="1" x14ac:dyDescent="0.25">
      <c r="A19" s="330" t="s">
        <v>228</v>
      </c>
      <c r="B19" s="330"/>
      <c r="C19" s="330"/>
      <c r="D19" s="330"/>
      <c r="E19" s="330"/>
      <c r="F19" s="330"/>
      <c r="G19" s="330"/>
      <c r="H19" s="330"/>
    </row>
    <row r="20" spans="1:9" ht="41.25" customHeight="1" x14ac:dyDescent="0.25">
      <c r="A20" s="329" t="s">
        <v>227</v>
      </c>
      <c r="B20" s="329"/>
      <c r="C20" s="329"/>
      <c r="D20" s="329"/>
      <c r="E20" s="329"/>
      <c r="F20" s="329"/>
      <c r="G20" s="329"/>
      <c r="H20" s="329"/>
    </row>
    <row r="21" spans="1:9" ht="10.5" customHeight="1" x14ac:dyDescent="0.25">
      <c r="A21" s="326"/>
      <c r="B21" s="326"/>
      <c r="C21" s="326"/>
      <c r="D21" s="326"/>
      <c r="E21" s="326"/>
      <c r="F21" s="326"/>
      <c r="G21" s="326"/>
      <c r="H21" s="326"/>
    </row>
    <row r="22" spans="1:9" x14ac:dyDescent="0.25">
      <c r="A22" s="310" t="s">
        <v>57</v>
      </c>
      <c r="B22" s="310"/>
      <c r="C22" s="310"/>
      <c r="D22" s="310"/>
      <c r="E22" s="310"/>
      <c r="F22" s="310"/>
      <c r="G22" s="310"/>
      <c r="H22" s="310"/>
      <c r="I22" s="136"/>
    </row>
    <row r="23" spans="1:9" ht="12" customHeight="1" x14ac:dyDescent="0.25">
      <c r="A23" s="291"/>
      <c r="B23" s="291"/>
      <c r="C23" s="291"/>
      <c r="D23" s="291"/>
      <c r="E23" s="291"/>
      <c r="F23" s="291"/>
      <c r="G23" s="291"/>
      <c r="H23" s="291"/>
      <c r="I23" s="137"/>
    </row>
    <row r="24" spans="1:9" ht="12" customHeight="1" x14ac:dyDescent="0.25">
      <c r="A24" s="312" t="s">
        <v>68</v>
      </c>
      <c r="B24" s="312"/>
      <c r="C24" s="312"/>
      <c r="D24" s="312"/>
      <c r="E24" s="312"/>
      <c r="F24" s="312"/>
      <c r="G24" s="312"/>
      <c r="H24" s="312"/>
      <c r="I24" s="137"/>
    </row>
    <row r="25" spans="1:9" ht="12" customHeight="1" x14ac:dyDescent="0.25">
      <c r="A25" s="312" t="s">
        <v>69</v>
      </c>
      <c r="B25" s="312"/>
      <c r="C25" s="312"/>
      <c r="D25" s="312"/>
      <c r="E25" s="312"/>
      <c r="F25" s="312"/>
      <c r="G25" s="312"/>
      <c r="H25" s="312"/>
      <c r="I25" s="137"/>
    </row>
    <row r="26" spans="1:9" ht="12" customHeight="1" x14ac:dyDescent="0.25">
      <c r="A26" s="312" t="s">
        <v>70</v>
      </c>
      <c r="B26" s="312"/>
      <c r="C26" s="312"/>
      <c r="D26" s="312"/>
      <c r="E26" s="312"/>
      <c r="F26" s="312"/>
      <c r="G26" s="312"/>
      <c r="H26" s="312"/>
      <c r="I26" s="137"/>
    </row>
    <row r="27" spans="1:9" ht="15" customHeight="1" x14ac:dyDescent="0.25">
      <c r="A27" s="312" t="s">
        <v>71</v>
      </c>
      <c r="B27" s="312"/>
      <c r="C27" s="312"/>
      <c r="D27" s="312"/>
      <c r="E27" s="312"/>
      <c r="F27" s="312"/>
      <c r="G27" s="312"/>
      <c r="H27" s="312"/>
      <c r="I27" s="137"/>
    </row>
    <row r="28" spans="1:9" ht="30.75" customHeight="1" x14ac:dyDescent="0.25">
      <c r="A28" s="312" t="s">
        <v>72</v>
      </c>
      <c r="B28" s="312"/>
      <c r="C28" s="312"/>
      <c r="D28" s="312"/>
      <c r="E28" s="312"/>
      <c r="F28" s="312"/>
      <c r="G28" s="312"/>
      <c r="H28" s="312"/>
      <c r="I28" s="137"/>
    </row>
    <row r="29" spans="1:9" ht="15" customHeight="1" x14ac:dyDescent="0.25">
      <c r="A29" s="312" t="s">
        <v>73</v>
      </c>
      <c r="B29" s="312"/>
      <c r="C29" s="312"/>
      <c r="D29" s="312"/>
      <c r="E29" s="312"/>
      <c r="F29" s="312"/>
      <c r="G29" s="312"/>
      <c r="H29" s="312"/>
      <c r="I29" s="137"/>
    </row>
    <row r="30" spans="1:9" ht="25.5" customHeight="1" x14ac:dyDescent="0.25">
      <c r="A30" s="312" t="s">
        <v>74</v>
      </c>
      <c r="B30" s="312"/>
      <c r="C30" s="312"/>
      <c r="D30" s="312"/>
      <c r="E30" s="312"/>
      <c r="F30" s="312"/>
      <c r="G30" s="312"/>
      <c r="H30" s="312"/>
      <c r="I30" s="137"/>
    </row>
    <row r="31" spans="1:9" ht="15.75" customHeight="1" x14ac:dyDescent="0.25">
      <c r="A31" s="312" t="s">
        <v>75</v>
      </c>
      <c r="B31" s="312"/>
      <c r="C31" s="312"/>
      <c r="D31" s="312"/>
      <c r="E31" s="312"/>
      <c r="F31" s="312"/>
      <c r="G31" s="312"/>
      <c r="H31" s="312"/>
      <c r="I31" s="137"/>
    </row>
    <row r="32" spans="1:9" ht="42" customHeight="1" x14ac:dyDescent="0.25">
      <c r="A32" s="312" t="s">
        <v>76</v>
      </c>
      <c r="B32" s="312"/>
      <c r="C32" s="312"/>
      <c r="D32" s="312"/>
      <c r="E32" s="312"/>
      <c r="F32" s="312"/>
      <c r="G32" s="312"/>
      <c r="H32" s="312"/>
      <c r="I32" s="137"/>
    </row>
    <row r="33" spans="1:18" ht="57.75" customHeight="1" x14ac:dyDescent="0.25">
      <c r="A33" s="312" t="s">
        <v>77</v>
      </c>
      <c r="B33" s="312"/>
      <c r="C33" s="312"/>
      <c r="D33" s="312"/>
      <c r="E33" s="312"/>
      <c r="F33" s="312"/>
      <c r="G33" s="312"/>
      <c r="H33" s="312"/>
      <c r="I33" s="137"/>
    </row>
    <row r="34" spans="1:18" ht="15.75" customHeight="1" x14ac:dyDescent="0.25">
      <c r="A34" s="319"/>
      <c r="B34" s="319"/>
      <c r="C34" s="319"/>
      <c r="D34" s="319"/>
      <c r="E34" s="319"/>
      <c r="F34" s="319"/>
      <c r="G34" s="319"/>
      <c r="H34" s="319"/>
      <c r="I34" s="137"/>
    </row>
    <row r="35" spans="1:18" x14ac:dyDescent="0.25">
      <c r="A35" s="310" t="s">
        <v>58</v>
      </c>
      <c r="B35" s="310"/>
      <c r="C35" s="310"/>
      <c r="D35" s="310"/>
      <c r="E35" s="310"/>
      <c r="F35" s="310"/>
      <c r="G35" s="310"/>
      <c r="H35" s="310"/>
    </row>
    <row r="36" spans="1:18" x14ac:dyDescent="0.25">
      <c r="A36" s="328"/>
      <c r="B36" s="328"/>
      <c r="C36" s="328"/>
      <c r="D36" s="328"/>
      <c r="E36" s="328"/>
      <c r="F36" s="328"/>
      <c r="G36" s="328"/>
      <c r="H36" s="328"/>
    </row>
    <row r="37" spans="1:18" ht="21" customHeight="1" x14ac:dyDescent="0.25">
      <c r="A37" s="318" t="s">
        <v>78</v>
      </c>
      <c r="B37" s="318"/>
      <c r="C37" s="318"/>
      <c r="D37" s="318"/>
      <c r="E37" s="318"/>
      <c r="F37" s="318"/>
      <c r="G37" s="318"/>
      <c r="H37" s="318"/>
    </row>
    <row r="38" spans="1:18" ht="15.75" customHeight="1" x14ac:dyDescent="0.25">
      <c r="A38" s="310" t="s">
        <v>59</v>
      </c>
      <c r="B38" s="310"/>
      <c r="C38" s="310"/>
      <c r="D38" s="310"/>
      <c r="E38" s="310"/>
      <c r="F38" s="310"/>
      <c r="G38" s="310"/>
      <c r="H38" s="310"/>
    </row>
    <row r="39" spans="1:18" ht="29.25" customHeight="1" x14ac:dyDescent="0.25">
      <c r="A39" s="318" t="s">
        <v>79</v>
      </c>
      <c r="B39" s="318"/>
      <c r="C39" s="318"/>
      <c r="D39" s="318"/>
      <c r="E39" s="318"/>
      <c r="F39" s="318"/>
      <c r="G39" s="318"/>
      <c r="H39" s="318"/>
    </row>
    <row r="40" spans="1:18" ht="27" customHeight="1" x14ac:dyDescent="0.25">
      <c r="A40" s="318" t="s">
        <v>229</v>
      </c>
      <c r="B40" s="318"/>
      <c r="C40" s="318"/>
      <c r="D40" s="318"/>
      <c r="E40" s="318"/>
      <c r="F40" s="318"/>
      <c r="G40" s="318"/>
      <c r="H40" s="318"/>
    </row>
    <row r="41" spans="1:18" ht="38.25" customHeight="1" x14ac:dyDescent="0.25">
      <c r="A41" s="318" t="s">
        <v>80</v>
      </c>
      <c r="B41" s="318"/>
      <c r="C41" s="318"/>
      <c r="D41" s="318"/>
      <c r="E41" s="318"/>
      <c r="F41" s="318"/>
      <c r="G41" s="318"/>
      <c r="H41" s="318"/>
    </row>
    <row r="42" spans="1:18" ht="30.75" customHeight="1" x14ac:dyDescent="0.25">
      <c r="A42" s="318" t="s">
        <v>81</v>
      </c>
      <c r="B42" s="318"/>
      <c r="C42" s="318"/>
      <c r="D42" s="318"/>
      <c r="E42" s="318"/>
      <c r="F42" s="318"/>
      <c r="G42" s="318"/>
      <c r="H42" s="318"/>
    </row>
    <row r="43" spans="1:18" ht="80.25" customHeight="1" x14ac:dyDescent="0.25">
      <c r="A43" s="318" t="s">
        <v>82</v>
      </c>
      <c r="B43" s="318"/>
      <c r="C43" s="318"/>
      <c r="D43" s="318"/>
      <c r="E43" s="318"/>
      <c r="F43" s="318"/>
      <c r="G43" s="318"/>
      <c r="H43" s="318"/>
    </row>
    <row r="44" spans="1:18" ht="15.75" customHeight="1" x14ac:dyDescent="0.25">
      <c r="A44" s="319"/>
      <c r="B44" s="319"/>
      <c r="C44" s="319"/>
      <c r="D44" s="319"/>
      <c r="E44" s="319"/>
      <c r="F44" s="319"/>
      <c r="G44" s="319"/>
      <c r="H44" s="319"/>
    </row>
    <row r="45" spans="1:18" ht="29.25" customHeight="1" x14ac:dyDescent="0.25">
      <c r="A45" s="310" t="s">
        <v>46</v>
      </c>
      <c r="B45" s="310"/>
      <c r="C45" s="310"/>
      <c r="D45" s="310"/>
      <c r="E45" s="310"/>
      <c r="F45" s="310"/>
      <c r="G45" s="310"/>
      <c r="H45" s="310"/>
      <c r="I45" s="138"/>
      <c r="J45" s="138"/>
      <c r="K45" s="138"/>
      <c r="L45" s="138"/>
      <c r="M45" s="138"/>
      <c r="N45" s="138"/>
      <c r="O45" s="138"/>
      <c r="P45" s="138"/>
      <c r="Q45" s="138"/>
      <c r="R45" s="138"/>
    </row>
    <row r="46" spans="1:18" x14ac:dyDescent="0.25">
      <c r="A46" s="313" t="s">
        <v>165</v>
      </c>
      <c r="B46" s="314"/>
      <c r="C46" s="314"/>
      <c r="D46" s="314"/>
      <c r="E46" s="314"/>
      <c r="F46" s="314"/>
      <c r="G46" s="314"/>
      <c r="H46" s="314"/>
      <c r="I46" s="139"/>
      <c r="J46" s="139"/>
      <c r="K46" s="139"/>
      <c r="L46" s="139"/>
      <c r="M46" s="139"/>
      <c r="N46" s="139"/>
      <c r="O46" s="139"/>
      <c r="P46" s="139"/>
      <c r="Q46" s="139"/>
      <c r="R46" s="139"/>
    </row>
    <row r="47" spans="1:18" x14ac:dyDescent="0.25">
      <c r="A47" s="313" t="s">
        <v>83</v>
      </c>
      <c r="B47" s="314"/>
      <c r="C47" s="314"/>
      <c r="D47" s="314"/>
      <c r="E47" s="314"/>
      <c r="F47" s="314"/>
      <c r="G47" s="314"/>
      <c r="H47" s="314"/>
      <c r="I47" s="139"/>
      <c r="J47" s="139"/>
      <c r="K47" s="139"/>
      <c r="L47" s="139"/>
      <c r="M47" s="139"/>
      <c r="N47" s="139"/>
      <c r="O47" s="139"/>
      <c r="P47" s="139"/>
      <c r="Q47" s="139"/>
      <c r="R47" s="139"/>
    </row>
    <row r="48" spans="1:18" x14ac:dyDescent="0.25">
      <c r="A48" s="315"/>
      <c r="B48" s="315"/>
      <c r="C48" s="315"/>
      <c r="D48" s="315"/>
      <c r="E48" s="315"/>
      <c r="F48" s="315"/>
      <c r="G48" s="315"/>
      <c r="H48" s="315"/>
      <c r="I48" s="140"/>
      <c r="J48" s="140"/>
      <c r="K48" s="139"/>
      <c r="L48" s="139"/>
      <c r="M48" s="139"/>
      <c r="N48" s="139"/>
      <c r="O48" s="139"/>
      <c r="P48" s="139"/>
      <c r="Q48" s="139"/>
      <c r="R48" s="139"/>
    </row>
    <row r="49" spans="1:18" ht="15" customHeight="1" x14ac:dyDescent="0.25">
      <c r="A49" s="310" t="s">
        <v>49</v>
      </c>
      <c r="B49" s="310"/>
      <c r="C49" s="310"/>
      <c r="D49" s="310"/>
      <c r="E49" s="310"/>
      <c r="F49" s="310"/>
      <c r="G49" s="310"/>
      <c r="H49" s="310"/>
      <c r="I49" s="141"/>
      <c r="J49" s="141"/>
      <c r="K49" s="141"/>
      <c r="L49" s="141"/>
      <c r="M49" s="141"/>
      <c r="N49" s="141"/>
      <c r="O49" s="141"/>
      <c r="P49" s="141"/>
      <c r="Q49" s="331"/>
      <c r="R49" s="331"/>
    </row>
    <row r="50" spans="1:18" x14ac:dyDescent="0.25">
      <c r="A50" s="316"/>
      <c r="B50" s="316"/>
      <c r="C50" s="316"/>
      <c r="D50" s="316"/>
      <c r="E50" s="316"/>
      <c r="F50" s="316"/>
      <c r="G50" s="316"/>
      <c r="H50" s="316"/>
      <c r="I50" s="142"/>
      <c r="J50" s="142"/>
      <c r="K50" s="142"/>
      <c r="L50" s="142"/>
      <c r="M50" s="142"/>
      <c r="N50" s="142"/>
      <c r="O50" s="142"/>
      <c r="P50" s="142"/>
      <c r="Q50" s="142"/>
      <c r="R50" s="142"/>
    </row>
    <row r="51" spans="1:18" x14ac:dyDescent="0.25">
      <c r="A51" s="313" t="s">
        <v>84</v>
      </c>
      <c r="B51" s="314"/>
      <c r="C51" s="314"/>
      <c r="D51" s="314"/>
      <c r="E51" s="314"/>
      <c r="F51" s="314"/>
      <c r="G51" s="314"/>
      <c r="H51" s="314"/>
      <c r="I51" s="142"/>
      <c r="J51" s="142"/>
      <c r="K51" s="142"/>
      <c r="L51" s="142"/>
      <c r="M51" s="142"/>
      <c r="N51" s="142"/>
      <c r="O51" s="142"/>
      <c r="P51" s="142"/>
      <c r="Q51" s="142"/>
      <c r="R51" s="142"/>
    </row>
    <row r="52" spans="1:18" x14ac:dyDescent="0.25">
      <c r="A52" s="315"/>
      <c r="B52" s="315"/>
      <c r="C52" s="315"/>
      <c r="D52" s="315"/>
      <c r="E52" s="315"/>
      <c r="F52" s="315"/>
      <c r="G52" s="315"/>
      <c r="H52" s="315"/>
      <c r="I52" s="142"/>
      <c r="J52" s="142"/>
      <c r="K52" s="142"/>
      <c r="L52" s="142"/>
      <c r="M52" s="142"/>
      <c r="N52" s="142"/>
      <c r="O52" s="142"/>
      <c r="P52" s="142"/>
      <c r="Q52" s="142"/>
      <c r="R52" s="142"/>
    </row>
    <row r="53" spans="1:18" s="82" customFormat="1" x14ac:dyDescent="0.25">
      <c r="A53" s="310" t="s">
        <v>48</v>
      </c>
      <c r="B53" s="310"/>
      <c r="C53" s="310"/>
      <c r="D53" s="310"/>
      <c r="E53" s="310"/>
      <c r="F53" s="310"/>
      <c r="G53" s="310"/>
      <c r="H53" s="310"/>
      <c r="I53" s="149"/>
      <c r="J53" s="149"/>
      <c r="K53" s="149"/>
      <c r="L53" s="149"/>
      <c r="M53" s="149"/>
      <c r="N53" s="149"/>
      <c r="O53" s="149"/>
      <c r="P53" s="149"/>
      <c r="Q53" s="149"/>
      <c r="R53" s="149"/>
    </row>
    <row r="54" spans="1:18" s="82" customFormat="1" x14ac:dyDescent="0.25">
      <c r="A54" s="332"/>
      <c r="B54" s="332"/>
      <c r="C54" s="332"/>
      <c r="D54" s="332"/>
      <c r="E54" s="332"/>
      <c r="F54" s="332"/>
      <c r="G54" s="332"/>
      <c r="H54" s="332"/>
      <c r="I54" s="149"/>
      <c r="J54" s="149"/>
      <c r="K54" s="149"/>
      <c r="L54" s="149"/>
      <c r="M54" s="149"/>
      <c r="N54" s="149"/>
      <c r="O54" s="149"/>
      <c r="P54" s="149"/>
      <c r="Q54" s="149"/>
      <c r="R54" s="149"/>
    </row>
    <row r="55" spans="1:18" s="82" customFormat="1" ht="15" customHeight="1" x14ac:dyDescent="0.25">
      <c r="A55" s="313" t="s">
        <v>85</v>
      </c>
      <c r="B55" s="314"/>
      <c r="C55" s="314"/>
      <c r="D55" s="314"/>
      <c r="E55" s="314"/>
      <c r="F55" s="314"/>
      <c r="G55" s="314"/>
      <c r="H55" s="314"/>
      <c r="I55" s="149"/>
      <c r="J55" s="149"/>
      <c r="K55" s="149"/>
      <c r="L55" s="149"/>
      <c r="M55" s="149"/>
      <c r="N55" s="149"/>
      <c r="O55" s="149"/>
      <c r="P55" s="149"/>
      <c r="Q55" s="149"/>
      <c r="R55" s="149"/>
    </row>
    <row r="56" spans="1:18" s="82" customFormat="1" x14ac:dyDescent="0.25">
      <c r="A56" s="332"/>
      <c r="B56" s="332"/>
      <c r="C56" s="332"/>
      <c r="D56" s="332"/>
      <c r="E56" s="332"/>
      <c r="F56" s="332"/>
      <c r="G56" s="332"/>
      <c r="H56" s="332"/>
      <c r="I56" s="149"/>
      <c r="J56" s="149"/>
      <c r="K56" s="149"/>
      <c r="L56" s="149"/>
      <c r="M56" s="149"/>
      <c r="N56" s="149"/>
      <c r="O56" s="149"/>
      <c r="P56" s="149"/>
      <c r="Q56" s="149"/>
      <c r="R56" s="149"/>
    </row>
    <row r="57" spans="1:18" s="82" customFormat="1" ht="29.25" customHeight="1" x14ac:dyDescent="0.25">
      <c r="A57" s="333" t="s">
        <v>133</v>
      </c>
      <c r="B57" s="333"/>
      <c r="C57" s="333"/>
      <c r="D57" s="333"/>
      <c r="E57" s="333"/>
      <c r="F57" s="333"/>
      <c r="G57" s="333"/>
      <c r="H57" s="333"/>
      <c r="I57" s="149"/>
      <c r="J57" s="149"/>
      <c r="K57" s="149"/>
      <c r="L57" s="149"/>
      <c r="M57" s="149"/>
      <c r="N57" s="149"/>
      <c r="O57" s="149"/>
      <c r="P57" s="149"/>
      <c r="Q57" s="149"/>
      <c r="R57" s="149"/>
    </row>
    <row r="58" spans="1:18" s="82" customFormat="1" x14ac:dyDescent="0.25">
      <c r="A58" s="332"/>
      <c r="B58" s="332"/>
      <c r="C58" s="332"/>
      <c r="D58" s="332"/>
      <c r="E58" s="332"/>
      <c r="F58" s="332"/>
      <c r="G58" s="332"/>
      <c r="H58" s="332"/>
      <c r="I58" s="149"/>
      <c r="J58" s="149"/>
      <c r="K58" s="149"/>
      <c r="L58" s="149"/>
      <c r="M58" s="149"/>
      <c r="N58" s="149"/>
      <c r="O58" s="149"/>
      <c r="P58" s="149"/>
      <c r="Q58" s="149"/>
      <c r="R58" s="149"/>
    </row>
    <row r="59" spans="1:18" s="82" customFormat="1" x14ac:dyDescent="0.25">
      <c r="A59" s="310" t="s">
        <v>134</v>
      </c>
      <c r="B59" s="310"/>
      <c r="C59" s="310"/>
      <c r="D59" s="310"/>
      <c r="E59" s="310"/>
      <c r="F59" s="310"/>
      <c r="G59" s="310"/>
      <c r="H59" s="310"/>
      <c r="I59" s="149"/>
      <c r="J59" s="149"/>
      <c r="K59" s="149"/>
      <c r="L59" s="149"/>
      <c r="M59" s="149"/>
      <c r="N59" s="149"/>
      <c r="O59" s="149"/>
      <c r="P59" s="149"/>
      <c r="Q59" s="149"/>
      <c r="R59" s="149"/>
    </row>
    <row r="60" spans="1:18" s="82" customFormat="1" x14ac:dyDescent="0.25">
      <c r="A60" s="332"/>
      <c r="B60" s="332"/>
      <c r="C60" s="332"/>
      <c r="D60" s="332"/>
      <c r="E60" s="332"/>
      <c r="F60" s="332"/>
      <c r="G60" s="332"/>
      <c r="H60" s="332"/>
      <c r="I60" s="149"/>
      <c r="J60" s="149"/>
      <c r="K60" s="149"/>
      <c r="L60" s="149"/>
      <c r="M60" s="149"/>
      <c r="N60" s="149"/>
      <c r="O60" s="149"/>
      <c r="P60" s="149"/>
      <c r="Q60" s="149"/>
      <c r="R60" s="149"/>
    </row>
    <row r="61" spans="1:18" s="82" customFormat="1" x14ac:dyDescent="0.25">
      <c r="A61" s="313" t="s">
        <v>60</v>
      </c>
      <c r="B61" s="314"/>
      <c r="C61" s="314"/>
      <c r="D61" s="314"/>
      <c r="E61" s="314"/>
      <c r="F61" s="314"/>
      <c r="G61" s="314"/>
      <c r="H61" s="314"/>
      <c r="Q61" s="149"/>
      <c r="R61" s="149"/>
    </row>
    <row r="62" spans="1:18" s="82" customFormat="1" x14ac:dyDescent="0.25">
      <c r="A62" s="313" t="s">
        <v>120</v>
      </c>
      <c r="B62" s="314"/>
      <c r="C62" s="314"/>
      <c r="D62" s="314"/>
      <c r="E62" s="314"/>
      <c r="F62" s="314"/>
      <c r="G62" s="314"/>
      <c r="H62" s="314"/>
      <c r="Q62" s="149"/>
      <c r="R62" s="149"/>
    </row>
    <row r="63" spans="1:18" s="82" customFormat="1" x14ac:dyDescent="0.25">
      <c r="A63" s="332"/>
      <c r="B63" s="332"/>
      <c r="C63" s="332"/>
      <c r="D63" s="332"/>
      <c r="E63" s="332"/>
      <c r="F63" s="332"/>
      <c r="G63" s="332"/>
      <c r="H63" s="332"/>
      <c r="I63" s="149"/>
      <c r="J63" s="149"/>
      <c r="K63" s="149"/>
      <c r="L63" s="149"/>
      <c r="M63" s="149"/>
      <c r="N63" s="149"/>
      <c r="O63" s="149"/>
      <c r="P63" s="149"/>
      <c r="Q63" s="149"/>
      <c r="R63" s="149"/>
    </row>
    <row r="64" spans="1:18" s="82" customFormat="1" ht="30.75" customHeight="1" x14ac:dyDescent="0.25">
      <c r="A64" s="310" t="s">
        <v>137</v>
      </c>
      <c r="B64" s="310"/>
      <c r="C64" s="310"/>
      <c r="D64" s="310"/>
      <c r="E64" s="310"/>
      <c r="F64" s="310"/>
      <c r="G64" s="310"/>
      <c r="H64" s="310"/>
      <c r="I64" s="149"/>
      <c r="J64" s="149"/>
      <c r="K64" s="149"/>
      <c r="L64" s="149"/>
      <c r="M64" s="149"/>
      <c r="N64" s="149"/>
      <c r="O64" s="149"/>
      <c r="P64" s="149"/>
      <c r="Q64" s="149"/>
      <c r="R64" s="149"/>
    </row>
    <row r="65" spans="1:18" s="82" customFormat="1" ht="12" customHeight="1" x14ac:dyDescent="0.25">
      <c r="A65" s="332"/>
      <c r="B65" s="332"/>
      <c r="C65" s="332"/>
      <c r="D65" s="332"/>
      <c r="E65" s="332"/>
      <c r="F65" s="332"/>
      <c r="G65" s="332"/>
      <c r="H65" s="332"/>
      <c r="I65" s="149"/>
      <c r="J65" s="149"/>
      <c r="K65" s="149"/>
      <c r="L65" s="149"/>
      <c r="M65" s="149"/>
      <c r="N65" s="149"/>
      <c r="O65" s="149"/>
      <c r="P65" s="149"/>
      <c r="Q65" s="149"/>
      <c r="R65" s="149"/>
    </row>
    <row r="66" spans="1:18" s="82" customFormat="1" ht="15" customHeight="1" x14ac:dyDescent="0.25">
      <c r="A66" s="313" t="s">
        <v>86</v>
      </c>
      <c r="B66" s="314"/>
      <c r="C66" s="314"/>
      <c r="D66" s="314"/>
      <c r="E66" s="314"/>
      <c r="F66" s="314"/>
      <c r="G66" s="314"/>
      <c r="H66" s="314"/>
      <c r="I66" s="149"/>
      <c r="J66" s="149"/>
      <c r="K66" s="149"/>
      <c r="L66" s="149"/>
      <c r="M66" s="149"/>
      <c r="N66" s="149"/>
      <c r="O66" s="149"/>
      <c r="P66" s="149"/>
      <c r="Q66" s="149"/>
      <c r="R66" s="149"/>
    </row>
    <row r="67" spans="1:18" ht="15" customHeight="1" x14ac:dyDescent="0.25">
      <c r="A67" s="315"/>
      <c r="B67" s="315"/>
      <c r="C67" s="315"/>
      <c r="D67" s="315"/>
      <c r="E67" s="315"/>
      <c r="F67" s="315"/>
      <c r="G67" s="315"/>
      <c r="H67" s="315"/>
      <c r="I67" s="142"/>
      <c r="J67" s="142"/>
      <c r="K67" s="142"/>
      <c r="L67" s="142"/>
      <c r="M67" s="142"/>
      <c r="N67" s="142"/>
      <c r="O67" s="142"/>
      <c r="P67" s="142"/>
      <c r="Q67" s="142"/>
      <c r="R67" s="142"/>
    </row>
    <row r="68" spans="1:18" ht="17.25" customHeight="1" x14ac:dyDescent="0.25">
      <c r="A68" s="310" t="s">
        <v>61</v>
      </c>
      <c r="B68" s="310"/>
      <c r="C68" s="310"/>
      <c r="D68" s="310"/>
      <c r="E68" s="310"/>
      <c r="F68" s="310"/>
      <c r="G68" s="310"/>
      <c r="H68" s="310"/>
      <c r="I68" s="142"/>
      <c r="J68" s="142"/>
      <c r="K68" s="142"/>
      <c r="L68" s="142"/>
      <c r="M68" s="142"/>
      <c r="N68" s="142"/>
      <c r="O68" s="142"/>
      <c r="P68" s="142"/>
      <c r="Q68" s="142"/>
      <c r="R68" s="142"/>
    </row>
    <row r="69" spans="1:18" ht="12" customHeight="1" x14ac:dyDescent="0.25">
      <c r="A69" s="334"/>
      <c r="B69" s="334"/>
      <c r="C69" s="334"/>
      <c r="D69" s="334"/>
      <c r="E69" s="334"/>
      <c r="F69" s="334"/>
      <c r="G69" s="334"/>
      <c r="H69" s="334"/>
      <c r="I69" s="142"/>
      <c r="J69" s="142"/>
      <c r="K69" s="142"/>
      <c r="L69" s="142"/>
      <c r="M69" s="142"/>
      <c r="N69" s="142"/>
      <c r="O69" s="142"/>
      <c r="P69" s="142"/>
      <c r="Q69" s="142"/>
      <c r="R69" s="142"/>
    </row>
    <row r="70" spans="1:18" ht="15.75" customHeight="1" x14ac:dyDescent="0.25">
      <c r="A70" s="336" t="s">
        <v>87</v>
      </c>
      <c r="B70" s="335"/>
      <c r="C70" s="335"/>
      <c r="D70" s="335"/>
      <c r="E70" s="335"/>
      <c r="F70" s="335"/>
      <c r="G70" s="335"/>
      <c r="H70" s="335"/>
      <c r="I70" s="142"/>
      <c r="J70" s="142"/>
      <c r="K70" s="143"/>
      <c r="L70" s="143"/>
      <c r="M70" s="143"/>
      <c r="N70" s="143"/>
      <c r="O70" s="143"/>
      <c r="P70" s="143"/>
      <c r="Q70" s="143"/>
      <c r="R70" s="143"/>
    </row>
    <row r="71" spans="1:18" ht="42.75" customHeight="1" x14ac:dyDescent="0.25">
      <c r="A71" s="335" t="s">
        <v>88</v>
      </c>
      <c r="B71" s="335"/>
      <c r="C71" s="335"/>
      <c r="D71" s="335"/>
      <c r="E71" s="335"/>
      <c r="F71" s="335"/>
      <c r="G71" s="335"/>
      <c r="H71" s="335"/>
      <c r="I71" s="139"/>
      <c r="J71" s="139"/>
      <c r="K71" s="144"/>
      <c r="L71" s="144"/>
      <c r="M71" s="144"/>
      <c r="N71" s="144"/>
      <c r="O71" s="144"/>
      <c r="P71" s="144"/>
      <c r="Q71" s="144"/>
      <c r="R71" s="144"/>
    </row>
    <row r="72" spans="1:18" ht="30.75" customHeight="1" x14ac:dyDescent="0.25">
      <c r="A72" s="335" t="s">
        <v>89</v>
      </c>
      <c r="B72" s="335"/>
      <c r="C72" s="335"/>
      <c r="D72" s="335"/>
      <c r="E72" s="335"/>
      <c r="F72" s="335"/>
      <c r="G72" s="335"/>
      <c r="H72" s="335"/>
      <c r="I72" s="139"/>
      <c r="J72" s="139"/>
      <c r="K72" s="144"/>
      <c r="L72" s="144"/>
      <c r="M72" s="144"/>
      <c r="N72" s="144"/>
      <c r="O72" s="144"/>
      <c r="P72" s="144"/>
      <c r="Q72" s="144"/>
      <c r="R72" s="144"/>
    </row>
    <row r="73" spans="1:18" ht="30" customHeight="1" x14ac:dyDescent="0.25">
      <c r="A73" s="335" t="s">
        <v>90</v>
      </c>
      <c r="B73" s="335"/>
      <c r="C73" s="335"/>
      <c r="D73" s="335"/>
      <c r="E73" s="335"/>
      <c r="F73" s="335"/>
      <c r="G73" s="335"/>
      <c r="H73" s="335"/>
      <c r="I73" s="139"/>
      <c r="J73" s="139"/>
      <c r="K73" s="144"/>
      <c r="L73" s="144"/>
      <c r="M73" s="144"/>
      <c r="N73" s="144"/>
      <c r="O73" s="144"/>
      <c r="P73" s="144"/>
      <c r="Q73" s="144"/>
      <c r="R73" s="144"/>
    </row>
    <row r="74" spans="1:18" ht="27.75" customHeight="1" x14ac:dyDescent="0.25">
      <c r="A74" s="335" t="s">
        <v>166</v>
      </c>
      <c r="B74" s="335"/>
      <c r="C74" s="335"/>
      <c r="D74" s="335"/>
      <c r="E74" s="335"/>
      <c r="F74" s="335"/>
      <c r="G74" s="335"/>
      <c r="H74" s="335"/>
      <c r="I74" s="139"/>
      <c r="J74" s="139"/>
      <c r="K74" s="144"/>
      <c r="L74" s="144"/>
      <c r="M74" s="144"/>
      <c r="N74" s="144"/>
      <c r="O74" s="144"/>
      <c r="P74" s="144"/>
      <c r="Q74" s="144"/>
      <c r="R74" s="144"/>
    </row>
    <row r="75" spans="1:18" ht="13.5" customHeight="1" x14ac:dyDescent="0.25">
      <c r="A75" s="339"/>
      <c r="B75" s="339"/>
      <c r="C75" s="339"/>
      <c r="D75" s="339"/>
      <c r="E75" s="339"/>
      <c r="F75" s="339"/>
      <c r="G75" s="339"/>
      <c r="H75" s="339"/>
      <c r="I75" s="140"/>
      <c r="J75" s="140"/>
      <c r="K75" s="144"/>
      <c r="L75" s="144"/>
      <c r="M75" s="144"/>
      <c r="N75" s="144"/>
      <c r="O75" s="144"/>
      <c r="P75" s="144"/>
      <c r="Q75" s="144"/>
      <c r="R75" s="144"/>
    </row>
    <row r="76" spans="1:18" ht="13.5" customHeight="1" x14ac:dyDescent="0.25">
      <c r="A76" s="310" t="s">
        <v>35</v>
      </c>
      <c r="B76" s="310"/>
      <c r="C76" s="310"/>
      <c r="D76" s="310"/>
      <c r="E76" s="310"/>
      <c r="F76" s="310"/>
      <c r="G76" s="310"/>
      <c r="H76" s="310"/>
      <c r="I76" s="140"/>
      <c r="J76" s="140"/>
      <c r="K76" s="144"/>
      <c r="L76" s="144"/>
      <c r="M76" s="144"/>
      <c r="N76" s="144"/>
      <c r="O76" s="144"/>
      <c r="P76" s="144"/>
      <c r="Q76" s="144"/>
      <c r="R76" s="144"/>
    </row>
    <row r="77" spans="1:18" ht="28.5" customHeight="1" x14ac:dyDescent="0.25">
      <c r="A77" s="335" t="s">
        <v>91</v>
      </c>
      <c r="B77" s="335"/>
      <c r="C77" s="335"/>
      <c r="D77" s="335"/>
      <c r="E77" s="335"/>
      <c r="F77" s="335"/>
      <c r="G77" s="335"/>
      <c r="H77" s="335"/>
      <c r="I77" s="139"/>
      <c r="J77" s="139"/>
      <c r="K77" s="144"/>
      <c r="L77" s="144"/>
      <c r="M77" s="144"/>
      <c r="N77" s="144"/>
      <c r="O77" s="144"/>
      <c r="P77" s="144"/>
      <c r="Q77" s="144"/>
      <c r="R77" s="144"/>
    </row>
    <row r="78" spans="1:18" ht="57.75" customHeight="1" x14ac:dyDescent="0.25">
      <c r="A78" s="335" t="s">
        <v>92</v>
      </c>
      <c r="B78" s="335"/>
      <c r="C78" s="335"/>
      <c r="D78" s="335"/>
      <c r="E78" s="335"/>
      <c r="F78" s="335"/>
      <c r="G78" s="335"/>
      <c r="H78" s="335"/>
      <c r="I78" s="139"/>
      <c r="J78" s="139"/>
      <c r="K78" s="144"/>
      <c r="L78" s="144"/>
      <c r="M78" s="144"/>
      <c r="N78" s="144"/>
      <c r="O78" s="144"/>
      <c r="P78" s="144"/>
      <c r="Q78" s="144"/>
      <c r="R78" s="144"/>
    </row>
    <row r="79" spans="1:18" ht="17.25" customHeight="1" x14ac:dyDescent="0.25">
      <c r="A79" s="340"/>
      <c r="B79" s="340"/>
      <c r="C79" s="340"/>
      <c r="D79" s="340"/>
      <c r="E79" s="340"/>
      <c r="F79" s="340"/>
      <c r="G79" s="340"/>
      <c r="H79" s="340"/>
      <c r="I79" s="140"/>
      <c r="J79" s="140"/>
      <c r="K79" s="144"/>
      <c r="L79" s="144"/>
      <c r="M79" s="144"/>
      <c r="N79" s="144"/>
      <c r="O79" s="144"/>
      <c r="P79" s="144"/>
      <c r="Q79" s="144"/>
      <c r="R79" s="144"/>
    </row>
    <row r="80" spans="1:18" x14ac:dyDescent="0.25">
      <c r="A80" s="310" t="s">
        <v>54</v>
      </c>
      <c r="B80" s="310"/>
      <c r="C80" s="310"/>
      <c r="D80" s="310"/>
      <c r="E80" s="310"/>
      <c r="F80" s="310"/>
      <c r="G80" s="310"/>
      <c r="H80" s="310"/>
      <c r="I80" s="141"/>
      <c r="J80" s="141"/>
      <c r="K80" s="138"/>
      <c r="L80" s="138"/>
      <c r="M80" s="138"/>
      <c r="N80" s="138"/>
      <c r="O80" s="138"/>
      <c r="P80" s="138"/>
      <c r="Q80" s="138"/>
      <c r="R80" s="138"/>
    </row>
    <row r="81" spans="1:18" ht="13.5" customHeight="1" x14ac:dyDescent="0.25">
      <c r="A81" s="316"/>
      <c r="B81" s="316"/>
      <c r="C81" s="316"/>
      <c r="D81" s="316"/>
      <c r="E81" s="316"/>
      <c r="F81" s="316"/>
      <c r="G81" s="316"/>
      <c r="H81" s="316"/>
      <c r="I81" s="142"/>
      <c r="J81" s="142"/>
      <c r="K81" s="138"/>
      <c r="L81" s="138"/>
      <c r="M81" s="138"/>
      <c r="N81" s="138"/>
      <c r="O81" s="138"/>
      <c r="P81" s="138"/>
      <c r="Q81" s="138"/>
      <c r="R81" s="138"/>
    </row>
    <row r="82" spans="1:18" ht="15.75" customHeight="1" x14ac:dyDescent="0.25">
      <c r="A82" s="337" t="s">
        <v>167</v>
      </c>
      <c r="B82" s="338"/>
      <c r="C82" s="338"/>
      <c r="D82" s="338"/>
      <c r="E82" s="338"/>
      <c r="F82" s="338"/>
      <c r="G82" s="338"/>
      <c r="H82" s="338"/>
      <c r="I82" s="144"/>
      <c r="J82" s="144"/>
      <c r="K82" s="144"/>
      <c r="L82" s="144"/>
      <c r="M82" s="144"/>
      <c r="N82" s="144"/>
      <c r="O82" s="144"/>
      <c r="P82" s="144"/>
      <c r="Q82" s="144"/>
      <c r="R82" s="144"/>
    </row>
    <row r="83" spans="1:18" x14ac:dyDescent="0.25">
      <c r="A83" s="155"/>
      <c r="B83" s="155"/>
      <c r="C83" s="155"/>
      <c r="D83" s="155"/>
      <c r="E83" s="155"/>
      <c r="F83" s="155"/>
      <c r="G83" s="155"/>
      <c r="H83" s="155"/>
      <c r="I83" s="145"/>
      <c r="J83" s="145"/>
      <c r="K83" s="145"/>
      <c r="L83" s="145"/>
      <c r="M83" s="145"/>
      <c r="N83" s="145"/>
      <c r="O83" s="145"/>
      <c r="P83" s="145"/>
      <c r="Q83" s="145"/>
      <c r="R83" s="145"/>
    </row>
    <row r="84" spans="1:18" x14ac:dyDescent="0.25">
      <c r="A84" s="310" t="s">
        <v>196</v>
      </c>
      <c r="B84" s="310"/>
      <c r="C84" s="310"/>
      <c r="D84" s="310"/>
      <c r="E84" s="310"/>
      <c r="F84" s="310"/>
      <c r="G84" s="310"/>
      <c r="H84" s="310"/>
    </row>
    <row r="86" spans="1:18" ht="17.25" customHeight="1" x14ac:dyDescent="0.25">
      <c r="A86" s="311" t="s">
        <v>220</v>
      </c>
      <c r="B86" s="311"/>
      <c r="C86" s="311"/>
      <c r="D86" s="311"/>
      <c r="E86" s="311"/>
      <c r="F86" s="311"/>
      <c r="G86" s="311"/>
      <c r="H86" s="311"/>
      <c r="I86" s="146"/>
      <c r="J86" s="146"/>
      <c r="K86" s="146"/>
      <c r="L86" s="146"/>
      <c r="M86" s="146"/>
      <c r="N86" s="146"/>
      <c r="O86" s="146"/>
      <c r="P86" s="146"/>
    </row>
    <row r="87" spans="1:18" ht="15.75" customHeight="1" x14ac:dyDescent="0.25">
      <c r="A87" s="311" t="s">
        <v>221</v>
      </c>
      <c r="B87" s="311"/>
      <c r="C87" s="311"/>
      <c r="D87" s="311"/>
      <c r="E87" s="311"/>
      <c r="F87" s="311"/>
      <c r="G87" s="311"/>
      <c r="H87" s="311"/>
      <c r="I87" s="146"/>
      <c r="J87" s="146"/>
      <c r="K87" s="146"/>
      <c r="L87" s="146"/>
      <c r="M87" s="146"/>
      <c r="N87" s="146"/>
      <c r="O87" s="146"/>
      <c r="P87" s="146"/>
    </row>
    <row r="88" spans="1:18" ht="20.25" customHeight="1" x14ac:dyDescent="0.25">
      <c r="A88" s="311" t="s">
        <v>223</v>
      </c>
      <c r="B88" s="311"/>
      <c r="C88" s="311"/>
      <c r="D88" s="311"/>
      <c r="E88" s="311"/>
      <c r="F88" s="311"/>
      <c r="G88" s="311"/>
      <c r="H88" s="311"/>
      <c r="I88" s="147"/>
      <c r="J88" s="147"/>
      <c r="K88" s="147"/>
      <c r="L88" s="147"/>
      <c r="M88" s="147"/>
      <c r="N88" s="147"/>
      <c r="O88" s="147"/>
      <c r="P88" s="147"/>
    </row>
    <row r="89" spans="1:18" ht="51.75" customHeight="1" x14ac:dyDescent="0.25">
      <c r="I89" s="148"/>
      <c r="J89" s="148"/>
      <c r="K89" s="148"/>
      <c r="L89" s="148"/>
      <c r="M89" s="148"/>
      <c r="N89" s="148"/>
      <c r="O89" s="148"/>
      <c r="P89" s="148"/>
    </row>
  </sheetData>
  <mergeCells count="87">
    <mergeCell ref="A80:H80"/>
    <mergeCell ref="A81:H81"/>
    <mergeCell ref="A82:H82"/>
    <mergeCell ref="A78:H78"/>
    <mergeCell ref="A75:H75"/>
    <mergeCell ref="A76:H76"/>
    <mergeCell ref="A79:H79"/>
    <mergeCell ref="A73:H73"/>
    <mergeCell ref="A74:H74"/>
    <mergeCell ref="A77:H77"/>
    <mergeCell ref="A70:H70"/>
    <mergeCell ref="A71:H71"/>
    <mergeCell ref="A72:H72"/>
    <mergeCell ref="A64:H64"/>
    <mergeCell ref="A65:H65"/>
    <mergeCell ref="A66:H66"/>
    <mergeCell ref="A68:H68"/>
    <mergeCell ref="A69:H69"/>
    <mergeCell ref="A67:H67"/>
    <mergeCell ref="A58:H58"/>
    <mergeCell ref="A61:H61"/>
    <mergeCell ref="A62:H62"/>
    <mergeCell ref="A63:H63"/>
    <mergeCell ref="A59:H59"/>
    <mergeCell ref="A60:H60"/>
    <mergeCell ref="A52:H52"/>
    <mergeCell ref="A55:H55"/>
    <mergeCell ref="A56:H56"/>
    <mergeCell ref="A54:H54"/>
    <mergeCell ref="A57:H57"/>
    <mergeCell ref="Q49:R49"/>
    <mergeCell ref="A36:H36"/>
    <mergeCell ref="A38:H38"/>
    <mergeCell ref="A45:H45"/>
    <mergeCell ref="A44:H44"/>
    <mergeCell ref="A46:H46"/>
    <mergeCell ref="A14:H14"/>
    <mergeCell ref="A21:H21"/>
    <mergeCell ref="A3:H3"/>
    <mergeCell ref="A10:H10"/>
    <mergeCell ref="A12:H12"/>
    <mergeCell ref="A11:H11"/>
    <mergeCell ref="A13:H13"/>
    <mergeCell ref="A15:H15"/>
    <mergeCell ref="A18:H18"/>
    <mergeCell ref="A20:H20"/>
    <mergeCell ref="A16:H16"/>
    <mergeCell ref="A17:H17"/>
    <mergeCell ref="A19:H19"/>
    <mergeCell ref="A2:H2"/>
    <mergeCell ref="A8:H8"/>
    <mergeCell ref="A5:H5"/>
    <mergeCell ref="A7:H7"/>
    <mergeCell ref="A9:H9"/>
    <mergeCell ref="A6:H6"/>
    <mergeCell ref="A1:H1"/>
    <mergeCell ref="A43:H43"/>
    <mergeCell ref="A37:H37"/>
    <mergeCell ref="A39:H39"/>
    <mergeCell ref="A40:H40"/>
    <mergeCell ref="A4:H4"/>
    <mergeCell ref="A41:H41"/>
    <mergeCell ref="A42:H42"/>
    <mergeCell ref="A35:H35"/>
    <mergeCell ref="A34:H34"/>
    <mergeCell ref="A33:H33"/>
    <mergeCell ref="A28:H28"/>
    <mergeCell ref="A27:H27"/>
    <mergeCell ref="A29:H29"/>
    <mergeCell ref="A30:H30"/>
    <mergeCell ref="A31:H31"/>
    <mergeCell ref="A84:H84"/>
    <mergeCell ref="A86:H86"/>
    <mergeCell ref="A87:H87"/>
    <mergeCell ref="A88:H88"/>
    <mergeCell ref="A22:H22"/>
    <mergeCell ref="A32:H32"/>
    <mergeCell ref="A23:H23"/>
    <mergeCell ref="A25:H25"/>
    <mergeCell ref="A24:H24"/>
    <mergeCell ref="A26:H26"/>
    <mergeCell ref="A47:H47"/>
    <mergeCell ref="A48:H48"/>
    <mergeCell ref="A49:H49"/>
    <mergeCell ref="A50:H50"/>
    <mergeCell ref="A51:H51"/>
    <mergeCell ref="A53:H5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R20"/>
  <sheetViews>
    <sheetView topLeftCell="A7" zoomScaleNormal="100" workbookViewId="0">
      <selection activeCell="D15" sqref="D15"/>
    </sheetView>
  </sheetViews>
  <sheetFormatPr defaultRowHeight="15" x14ac:dyDescent="0.25"/>
  <cols>
    <col min="1" max="1" width="6.140625" customWidth="1"/>
    <col min="2" max="2" width="15.42578125" customWidth="1"/>
    <col min="3" max="3" width="17.28515625" customWidth="1"/>
    <col min="4" max="4" width="45.28515625" customWidth="1"/>
    <col min="5" max="5" width="54.85546875" customWidth="1"/>
    <col min="6" max="6" width="33.7109375" customWidth="1"/>
    <col min="7" max="7" width="15.85546875" customWidth="1"/>
    <col min="8" max="8" width="15" customWidth="1"/>
    <col min="9" max="9" width="15.85546875" customWidth="1"/>
    <col min="10" max="10" width="11.7109375" customWidth="1"/>
    <col min="11" max="11" width="11.28515625" customWidth="1"/>
    <col min="12" max="12" width="12.140625" customWidth="1"/>
    <col min="13" max="13" width="11.7109375" customWidth="1"/>
    <col min="14" max="14" width="12.140625" customWidth="1"/>
    <col min="18" max="18" width="18.5703125" customWidth="1"/>
  </cols>
  <sheetData>
    <row r="2" spans="1:18" x14ac:dyDescent="0.25">
      <c r="A2" s="7" t="s">
        <v>1</v>
      </c>
      <c r="B2" s="8"/>
      <c r="C2" s="8"/>
      <c r="D2" s="9"/>
      <c r="E2" s="9"/>
      <c r="F2" s="9"/>
      <c r="G2" s="9"/>
      <c r="H2" s="9"/>
      <c r="I2" s="9"/>
    </row>
    <row r="3" spans="1:18" x14ac:dyDescent="0.25">
      <c r="E3" t="s">
        <v>251</v>
      </c>
      <c r="I3" s="93"/>
    </row>
    <row r="4" spans="1:18" s="108" customFormat="1" ht="17.25" thickBot="1" x14ac:dyDescent="0.35">
      <c r="A4" s="109"/>
      <c r="B4" s="109"/>
      <c r="C4" s="109"/>
      <c r="D4" s="109"/>
      <c r="E4" s="109"/>
      <c r="M4" s="236" t="s">
        <v>191</v>
      </c>
      <c r="N4" s="236"/>
    </row>
    <row r="5" spans="1:18" s="108" customFormat="1" ht="36" customHeight="1" x14ac:dyDescent="0.25">
      <c r="A5" s="237" t="s">
        <v>176</v>
      </c>
      <c r="B5" s="239" t="s">
        <v>208</v>
      </c>
      <c r="C5" s="239"/>
      <c r="D5" s="239" t="s">
        <v>226</v>
      </c>
      <c r="E5" s="239" t="s">
        <v>215</v>
      </c>
      <c r="F5" s="241" t="s">
        <v>225</v>
      </c>
      <c r="G5" s="229" t="s">
        <v>170</v>
      </c>
      <c r="H5" s="225" t="s">
        <v>171</v>
      </c>
      <c r="I5" s="225" t="s">
        <v>177</v>
      </c>
      <c r="J5" s="225" t="s">
        <v>178</v>
      </c>
      <c r="K5" s="227" t="s">
        <v>179</v>
      </c>
      <c r="L5" s="229" t="s">
        <v>168</v>
      </c>
      <c r="M5" s="225" t="s">
        <v>173</v>
      </c>
      <c r="N5" s="231" t="s">
        <v>174</v>
      </c>
      <c r="O5" s="233" t="s">
        <v>212</v>
      </c>
      <c r="P5" s="234"/>
      <c r="Q5" s="235"/>
      <c r="R5" s="221" t="s">
        <v>180</v>
      </c>
    </row>
    <row r="6" spans="1:18" s="108" customFormat="1" ht="66.75" customHeight="1" x14ac:dyDescent="0.25">
      <c r="A6" s="238"/>
      <c r="B6" s="150" t="s">
        <v>214</v>
      </c>
      <c r="C6" s="150" t="s">
        <v>216</v>
      </c>
      <c r="D6" s="240"/>
      <c r="E6" s="240"/>
      <c r="F6" s="242"/>
      <c r="G6" s="230"/>
      <c r="H6" s="226"/>
      <c r="I6" s="226"/>
      <c r="J6" s="226"/>
      <c r="K6" s="228"/>
      <c r="L6" s="230"/>
      <c r="M6" s="226"/>
      <c r="N6" s="232"/>
      <c r="O6" s="151" t="s">
        <v>172</v>
      </c>
      <c r="P6" s="151" t="s">
        <v>173</v>
      </c>
      <c r="Q6" s="152" t="s">
        <v>174</v>
      </c>
      <c r="R6" s="222"/>
    </row>
    <row r="7" spans="1:18" s="108" customFormat="1" ht="24.75" customHeight="1" x14ac:dyDescent="0.25">
      <c r="A7" s="153">
        <v>1</v>
      </c>
      <c r="B7" s="150">
        <v>2</v>
      </c>
      <c r="C7" s="153">
        <v>3</v>
      </c>
      <c r="D7" s="150">
        <v>4</v>
      </c>
      <c r="E7" s="153">
        <v>5</v>
      </c>
      <c r="F7" s="150">
        <v>6</v>
      </c>
      <c r="G7" s="153">
        <v>7</v>
      </c>
      <c r="H7" s="150">
        <v>8</v>
      </c>
      <c r="I7" s="153">
        <v>9</v>
      </c>
      <c r="J7" s="150">
        <v>10</v>
      </c>
      <c r="K7" s="153">
        <v>11</v>
      </c>
      <c r="L7" s="150">
        <v>12</v>
      </c>
      <c r="M7" s="153">
        <v>13</v>
      </c>
      <c r="N7" s="150">
        <v>14</v>
      </c>
      <c r="O7" s="153">
        <v>15</v>
      </c>
      <c r="P7" s="150">
        <v>16</v>
      </c>
      <c r="Q7" s="153">
        <v>17</v>
      </c>
      <c r="R7" s="150">
        <v>18</v>
      </c>
    </row>
    <row r="8" spans="1:18" s="108" customFormat="1" ht="24.95" customHeight="1" x14ac:dyDescent="0.25">
      <c r="A8" s="223" t="s">
        <v>213</v>
      </c>
      <c r="B8" s="224"/>
      <c r="C8" s="11"/>
      <c r="D8" s="11"/>
      <c r="E8" s="11"/>
      <c r="F8" s="11"/>
      <c r="G8" s="169">
        <f>G9+G11+G16</f>
        <v>10311871</v>
      </c>
      <c r="H8" s="169">
        <f t="shared" ref="H8:Q8" si="0">H9+H11+H16</f>
        <v>9926491.9000000004</v>
      </c>
      <c r="I8" s="169">
        <f t="shared" si="0"/>
        <v>11854997.649699319</v>
      </c>
      <c r="J8" s="169">
        <f t="shared" si="0"/>
        <v>11929462.502101136</v>
      </c>
      <c r="K8" s="169">
        <f t="shared" si="0"/>
        <v>11999390.058560111</v>
      </c>
      <c r="L8" s="169">
        <f t="shared" si="0"/>
        <v>11854997.649699319</v>
      </c>
      <c r="M8" s="169">
        <f t="shared" si="0"/>
        <v>11929462.502101136</v>
      </c>
      <c r="N8" s="169">
        <f t="shared" si="0"/>
        <v>11999390.058560111</v>
      </c>
      <c r="O8" s="169">
        <f t="shared" si="0"/>
        <v>0</v>
      </c>
      <c r="P8" s="169">
        <f t="shared" si="0"/>
        <v>0</v>
      </c>
      <c r="Q8" s="169">
        <f t="shared" si="0"/>
        <v>0</v>
      </c>
      <c r="R8" s="11"/>
    </row>
    <row r="9" spans="1:18" s="108" customFormat="1" ht="16.5" x14ac:dyDescent="0.25">
      <c r="A9" s="11"/>
      <c r="B9" s="11">
        <v>1013</v>
      </c>
      <c r="C9" s="11"/>
      <c r="D9" s="11" t="s">
        <v>257</v>
      </c>
      <c r="E9" s="11" t="s">
        <v>359</v>
      </c>
      <c r="F9" s="11" t="s">
        <v>361</v>
      </c>
      <c r="G9" s="169">
        <f>G10</f>
        <v>872806.5</v>
      </c>
      <c r="H9" s="169">
        <f t="shared" ref="H9:Q9" si="1">H10</f>
        <v>610968.30000000005</v>
      </c>
      <c r="I9" s="169">
        <f t="shared" si="1"/>
        <v>916452</v>
      </c>
      <c r="J9" s="169">
        <f t="shared" si="1"/>
        <v>962275</v>
      </c>
      <c r="K9" s="169">
        <f t="shared" si="1"/>
        <v>1010388</v>
      </c>
      <c r="L9" s="169">
        <f t="shared" si="1"/>
        <v>916452</v>
      </c>
      <c r="M9" s="169">
        <f t="shared" si="1"/>
        <v>962275</v>
      </c>
      <c r="N9" s="169">
        <f t="shared" si="1"/>
        <v>1010388</v>
      </c>
      <c r="O9" s="170">
        <f t="shared" si="1"/>
        <v>0</v>
      </c>
      <c r="P9" s="170">
        <f t="shared" si="1"/>
        <v>0</v>
      </c>
      <c r="Q9" s="170">
        <f t="shared" si="1"/>
        <v>0</v>
      </c>
      <c r="R9" s="11"/>
    </row>
    <row r="10" spans="1:18" s="108" customFormat="1" ht="25.5" x14ac:dyDescent="0.25">
      <c r="A10" s="11"/>
      <c r="B10" s="11"/>
      <c r="C10" s="11">
        <v>11001</v>
      </c>
      <c r="D10" s="11" t="s">
        <v>358</v>
      </c>
      <c r="E10" s="11" t="s">
        <v>360</v>
      </c>
      <c r="F10" s="11" t="s">
        <v>270</v>
      </c>
      <c r="G10" s="169">
        <v>872806.5</v>
      </c>
      <c r="H10" s="169">
        <v>610968.30000000005</v>
      </c>
      <c r="I10" s="169">
        <v>916452</v>
      </c>
      <c r="J10" s="169">
        <v>962275</v>
      </c>
      <c r="K10" s="169">
        <v>1010388</v>
      </c>
      <c r="L10" s="169">
        <v>916452</v>
      </c>
      <c r="M10" s="169">
        <v>962275</v>
      </c>
      <c r="N10" s="169">
        <v>1010388</v>
      </c>
      <c r="O10" s="169">
        <v>0</v>
      </c>
      <c r="P10" s="169">
        <v>0</v>
      </c>
      <c r="Q10" s="169">
        <v>0</v>
      </c>
      <c r="R10" s="11"/>
    </row>
    <row r="11" spans="1:18" s="108" customFormat="1" ht="63.75" x14ac:dyDescent="0.25">
      <c r="A11" s="11"/>
      <c r="B11" s="11">
        <v>1087</v>
      </c>
      <c r="C11" s="11"/>
      <c r="D11" s="11" t="s">
        <v>264</v>
      </c>
      <c r="E11" s="11" t="s">
        <v>362</v>
      </c>
      <c r="F11" s="11" t="s">
        <v>363</v>
      </c>
      <c r="G11" s="169">
        <f>G12+G13+G14+G15</f>
        <v>9433184.5</v>
      </c>
      <c r="H11" s="169">
        <f t="shared" ref="H11:N11" si="2">H12+H13+H14+H15</f>
        <v>9305158.5999999996</v>
      </c>
      <c r="I11" s="169">
        <f t="shared" si="2"/>
        <v>10927745.649699319</v>
      </c>
      <c r="J11" s="169">
        <f t="shared" si="2"/>
        <v>10956387.502101136</v>
      </c>
      <c r="K11" s="169">
        <f t="shared" si="2"/>
        <v>10978202.058560111</v>
      </c>
      <c r="L11" s="169">
        <f t="shared" si="2"/>
        <v>10927745.649699319</v>
      </c>
      <c r="M11" s="169">
        <f t="shared" si="2"/>
        <v>10956387.502101136</v>
      </c>
      <c r="N11" s="169">
        <f t="shared" si="2"/>
        <v>10978202.058560111</v>
      </c>
      <c r="O11" s="169">
        <f t="shared" ref="O11:Q11" si="3">O12+O13+O14</f>
        <v>0</v>
      </c>
      <c r="P11" s="169">
        <f t="shared" si="3"/>
        <v>0</v>
      </c>
      <c r="Q11" s="169">
        <f t="shared" si="3"/>
        <v>0</v>
      </c>
      <c r="R11" s="11"/>
    </row>
    <row r="12" spans="1:18" s="108" customFormat="1" ht="63.75" x14ac:dyDescent="0.25">
      <c r="A12" s="11"/>
      <c r="B12" s="11"/>
      <c r="C12" s="11">
        <v>11001</v>
      </c>
      <c r="D12" s="11" t="s">
        <v>282</v>
      </c>
      <c r="E12" s="11" t="s">
        <v>283</v>
      </c>
      <c r="F12" s="11" t="s">
        <v>270</v>
      </c>
      <c r="G12" s="169">
        <v>9236538</v>
      </c>
      <c r="H12" s="169">
        <v>9060771.4000000004</v>
      </c>
      <c r="I12" s="199">
        <v>10559780.415391488</v>
      </c>
      <c r="J12" s="199">
        <v>10666476.472648174</v>
      </c>
      <c r="K12" s="199">
        <v>10684919.900549129</v>
      </c>
      <c r="L12" s="199">
        <v>10559780.415391488</v>
      </c>
      <c r="M12" s="199">
        <v>10666476.472648174</v>
      </c>
      <c r="N12" s="199">
        <v>10684919.900549129</v>
      </c>
      <c r="O12" s="169">
        <v>0</v>
      </c>
      <c r="P12" s="169">
        <v>0</v>
      </c>
      <c r="Q12" s="169">
        <v>0</v>
      </c>
      <c r="R12" s="11"/>
    </row>
    <row r="13" spans="1:18" s="108" customFormat="1" ht="76.5" x14ac:dyDescent="0.25">
      <c r="A13" s="11"/>
      <c r="B13" s="11"/>
      <c r="C13" s="11">
        <v>11002</v>
      </c>
      <c r="D13" s="11" t="s">
        <v>293</v>
      </c>
      <c r="E13" s="11" t="s">
        <v>366</v>
      </c>
      <c r="F13" s="11" t="s">
        <v>270</v>
      </c>
      <c r="G13" s="169">
        <v>196646.5</v>
      </c>
      <c r="H13" s="169">
        <v>194637.2</v>
      </c>
      <c r="I13" s="199">
        <v>232450.93430782977</v>
      </c>
      <c r="J13" s="199">
        <v>233911.02945296356</v>
      </c>
      <c r="K13" s="199">
        <v>235282.15801098262</v>
      </c>
      <c r="L13" s="199">
        <v>232450.93430782977</v>
      </c>
      <c r="M13" s="199">
        <v>233911.02945296356</v>
      </c>
      <c r="N13" s="199">
        <v>235282.15801098262</v>
      </c>
      <c r="O13" s="169"/>
      <c r="P13" s="169"/>
      <c r="Q13" s="169"/>
      <c r="R13" s="11"/>
    </row>
    <row r="14" spans="1:18" s="108" customFormat="1" ht="25.5" x14ac:dyDescent="0.25">
      <c r="A14" s="11"/>
      <c r="B14" s="11"/>
      <c r="C14" s="11">
        <v>31001</v>
      </c>
      <c r="D14" s="11" t="s">
        <v>295</v>
      </c>
      <c r="E14" s="11" t="s">
        <v>501</v>
      </c>
      <c r="F14" s="11" t="s">
        <v>296</v>
      </c>
      <c r="G14" s="169">
        <v>0</v>
      </c>
      <c r="H14" s="169">
        <v>49750</v>
      </c>
      <c r="I14" s="169">
        <v>54780</v>
      </c>
      <c r="J14" s="169">
        <v>56000</v>
      </c>
      <c r="K14" s="169">
        <v>58000</v>
      </c>
      <c r="L14" s="169">
        <v>54780</v>
      </c>
      <c r="M14" s="169">
        <v>56000</v>
      </c>
      <c r="N14" s="169">
        <v>58000</v>
      </c>
      <c r="O14" s="169">
        <v>0</v>
      </c>
      <c r="P14" s="169">
        <v>0</v>
      </c>
      <c r="Q14" s="169">
        <v>0</v>
      </c>
      <c r="R14" s="11"/>
    </row>
    <row r="15" spans="1:18" s="108" customFormat="1" ht="25.5" x14ac:dyDescent="0.25">
      <c r="A15" s="11"/>
      <c r="B15" s="11"/>
      <c r="C15" s="11">
        <v>31002</v>
      </c>
      <c r="D15" s="11" t="s">
        <v>500</v>
      </c>
      <c r="E15" s="11" t="s">
        <v>502</v>
      </c>
      <c r="F15" s="11" t="s">
        <v>296</v>
      </c>
      <c r="G15" s="169">
        <v>0</v>
      </c>
      <c r="H15" s="169">
        <v>0</v>
      </c>
      <c r="I15" s="169">
        <v>80734.3</v>
      </c>
      <c r="J15" s="169">
        <v>0</v>
      </c>
      <c r="K15" s="169">
        <v>0</v>
      </c>
      <c r="L15" s="169">
        <v>80734.3</v>
      </c>
      <c r="M15" s="169">
        <v>0</v>
      </c>
      <c r="N15" s="169">
        <v>0</v>
      </c>
      <c r="O15" s="169"/>
      <c r="P15" s="169"/>
      <c r="Q15" s="169"/>
      <c r="R15" s="11"/>
    </row>
    <row r="16" spans="1:18" s="108" customFormat="1" ht="63.75" x14ac:dyDescent="0.25">
      <c r="A16" s="11"/>
      <c r="B16" s="11">
        <v>1144</v>
      </c>
      <c r="C16" s="11"/>
      <c r="D16" s="11" t="s">
        <v>267</v>
      </c>
      <c r="E16" s="11" t="s">
        <v>266</v>
      </c>
      <c r="F16" s="11" t="s">
        <v>364</v>
      </c>
      <c r="G16" s="169">
        <f>G17</f>
        <v>5880</v>
      </c>
      <c r="H16" s="169">
        <f t="shared" ref="H16:Q16" si="4">H17</f>
        <v>10365</v>
      </c>
      <c r="I16" s="169">
        <f t="shared" si="4"/>
        <v>10800</v>
      </c>
      <c r="J16" s="169">
        <f t="shared" si="4"/>
        <v>10800</v>
      </c>
      <c r="K16" s="169">
        <f t="shared" si="4"/>
        <v>10800</v>
      </c>
      <c r="L16" s="169">
        <f t="shared" si="4"/>
        <v>10800</v>
      </c>
      <c r="M16" s="169">
        <f t="shared" si="4"/>
        <v>10800</v>
      </c>
      <c r="N16" s="169">
        <f t="shared" si="4"/>
        <v>10800</v>
      </c>
      <c r="O16" s="169">
        <f t="shared" si="4"/>
        <v>0</v>
      </c>
      <c r="P16" s="169">
        <f t="shared" si="4"/>
        <v>0</v>
      </c>
      <c r="Q16" s="169">
        <f t="shared" si="4"/>
        <v>0</v>
      </c>
      <c r="R16" s="11"/>
    </row>
    <row r="17" spans="1:18" s="108" customFormat="1" ht="45" customHeight="1" x14ac:dyDescent="0.25">
      <c r="A17" s="11"/>
      <c r="B17" s="11"/>
      <c r="C17" s="11">
        <v>11001</v>
      </c>
      <c r="D17" s="11" t="s">
        <v>297</v>
      </c>
      <c r="E17" s="11" t="s">
        <v>298</v>
      </c>
      <c r="F17" s="11" t="s">
        <v>270</v>
      </c>
      <c r="G17" s="169">
        <v>5880</v>
      </c>
      <c r="H17" s="169">
        <v>10365</v>
      </c>
      <c r="I17" s="169">
        <v>10800</v>
      </c>
      <c r="J17" s="169">
        <v>10800</v>
      </c>
      <c r="K17" s="169">
        <v>10800</v>
      </c>
      <c r="L17" s="169">
        <v>10800</v>
      </c>
      <c r="M17" s="169">
        <v>10800</v>
      </c>
      <c r="N17" s="169">
        <v>10800</v>
      </c>
      <c r="O17" s="169">
        <v>0</v>
      </c>
      <c r="P17" s="169">
        <v>0</v>
      </c>
      <c r="Q17" s="169">
        <v>0</v>
      </c>
      <c r="R17" s="11"/>
    </row>
    <row r="20" spans="1:18" x14ac:dyDescent="0.25">
      <c r="B20" s="100" t="s">
        <v>242</v>
      </c>
    </row>
  </sheetData>
  <mergeCells count="17">
    <mergeCell ref="M4:N4"/>
    <mergeCell ref="A5:A6"/>
    <mergeCell ref="B5:C5"/>
    <mergeCell ref="D5:D6"/>
    <mergeCell ref="E5:E6"/>
    <mergeCell ref="F5:F6"/>
    <mergeCell ref="G5:G6"/>
    <mergeCell ref="R5:R6"/>
    <mergeCell ref="A8:B8"/>
    <mergeCell ref="J5:J6"/>
    <mergeCell ref="K5:K6"/>
    <mergeCell ref="L5:L6"/>
    <mergeCell ref="M5:M6"/>
    <mergeCell ref="N5:N6"/>
    <mergeCell ref="H5:H6"/>
    <mergeCell ref="I5:I6"/>
    <mergeCell ref="O5:Q5"/>
  </mergeCells>
  <pageMargins left="0.16" right="0.22" top="0.49" bottom="0.22" header="0.3" footer="0.16"/>
  <pageSetup paperSize="9" scale="8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4"/>
  <sheetViews>
    <sheetView zoomScaleNormal="100" workbookViewId="0">
      <selection activeCell="E12" sqref="E12"/>
    </sheetView>
  </sheetViews>
  <sheetFormatPr defaultRowHeight="15" x14ac:dyDescent="0.25"/>
  <cols>
    <col min="1" max="1" width="4.140625" customWidth="1"/>
    <col min="2" max="2" width="35.28515625" customWidth="1"/>
    <col min="3" max="3" width="9.5703125" customWidth="1"/>
    <col min="4" max="4" width="16.7109375" customWidth="1"/>
    <col min="5" max="5" width="46.85546875" customWidth="1"/>
    <col min="6" max="6" width="45.85546875" customWidth="1"/>
    <col min="7" max="7" width="12.7109375" customWidth="1"/>
    <col min="8" max="8" width="46.140625" customWidth="1"/>
    <col min="9" max="9" width="13.7109375" customWidth="1"/>
    <col min="10" max="10" width="42.85546875" customWidth="1"/>
    <col min="11" max="11" width="33.42578125" customWidth="1"/>
    <col min="12" max="12" width="19.140625" customWidth="1"/>
  </cols>
  <sheetData>
    <row r="1" spans="1:12" x14ac:dyDescent="0.25">
      <c r="A1" s="3" t="s">
        <v>45</v>
      </c>
    </row>
    <row r="3" spans="1:12" x14ac:dyDescent="0.25">
      <c r="A3" s="7" t="s">
        <v>3</v>
      </c>
      <c r="B3" s="8"/>
      <c r="C3" s="8"/>
      <c r="D3" s="8"/>
      <c r="E3" s="9"/>
      <c r="F3" s="9"/>
      <c r="G3" s="9"/>
      <c r="H3" s="7"/>
      <c r="I3" s="7"/>
      <c r="J3" s="7"/>
      <c r="K3" s="7"/>
      <c r="L3" s="7"/>
    </row>
    <row r="5" spans="1:12" x14ac:dyDescent="0.25">
      <c r="B5" s="246" t="s">
        <v>95</v>
      </c>
      <c r="C5" s="246" t="s">
        <v>96</v>
      </c>
      <c r="D5" s="246" t="s">
        <v>97</v>
      </c>
      <c r="E5" s="246" t="s">
        <v>4</v>
      </c>
      <c r="F5" s="246"/>
      <c r="G5" s="246"/>
      <c r="H5" s="246"/>
      <c r="I5" s="246"/>
      <c r="J5" s="247" t="s">
        <v>158</v>
      </c>
      <c r="K5" s="246" t="s">
        <v>103</v>
      </c>
      <c r="L5" s="246" t="s">
        <v>142</v>
      </c>
    </row>
    <row r="6" spans="1:12" x14ac:dyDescent="0.25">
      <c r="B6" s="246"/>
      <c r="C6" s="246"/>
      <c r="D6" s="246"/>
      <c r="E6" s="248" t="s">
        <v>98</v>
      </c>
      <c r="F6" s="249" t="s">
        <v>5</v>
      </c>
      <c r="G6" s="249"/>
      <c r="H6" s="249" t="s">
        <v>6</v>
      </c>
      <c r="I6" s="249"/>
      <c r="J6" s="247"/>
      <c r="K6" s="246"/>
      <c r="L6" s="246"/>
    </row>
    <row r="7" spans="1:12" ht="24.75" customHeight="1" x14ac:dyDescent="0.25">
      <c r="B7" s="246"/>
      <c r="C7" s="246"/>
      <c r="D7" s="246"/>
      <c r="E7" s="248"/>
      <c r="F7" s="14" t="s">
        <v>99</v>
      </c>
      <c r="G7" s="14" t="s">
        <v>100</v>
      </c>
      <c r="H7" s="14" t="s">
        <v>101</v>
      </c>
      <c r="I7" s="14" t="s">
        <v>102</v>
      </c>
      <c r="J7" s="247"/>
      <c r="K7" s="246"/>
      <c r="L7" s="246"/>
    </row>
    <row r="8" spans="1:12" ht="27" x14ac:dyDescent="0.25">
      <c r="B8" s="11" t="s">
        <v>256</v>
      </c>
      <c r="C8" s="11">
        <v>1013</v>
      </c>
      <c r="D8" s="11" t="s">
        <v>257</v>
      </c>
      <c r="E8" s="171" t="s">
        <v>258</v>
      </c>
      <c r="F8" s="191">
        <v>11063</v>
      </c>
      <c r="G8" s="172" t="s">
        <v>259</v>
      </c>
      <c r="H8" s="191">
        <v>15763</v>
      </c>
      <c r="I8" s="172" t="s">
        <v>260</v>
      </c>
      <c r="J8" s="12"/>
      <c r="K8" s="13"/>
      <c r="L8" s="13"/>
    </row>
    <row r="9" spans="1:12" ht="67.5" x14ac:dyDescent="0.25">
      <c r="B9" s="243" t="s">
        <v>265</v>
      </c>
      <c r="C9" s="243">
        <v>1087</v>
      </c>
      <c r="D9" s="243" t="s">
        <v>264</v>
      </c>
      <c r="E9" s="171" t="s">
        <v>261</v>
      </c>
      <c r="F9" s="171" t="s">
        <v>494</v>
      </c>
      <c r="G9" s="172" t="s">
        <v>259</v>
      </c>
      <c r="H9" s="171" t="s">
        <v>497</v>
      </c>
      <c r="I9" s="172" t="s">
        <v>260</v>
      </c>
      <c r="J9" s="12"/>
      <c r="K9" s="13"/>
      <c r="L9" s="13"/>
    </row>
    <row r="10" spans="1:12" ht="175.5" x14ac:dyDescent="0.25">
      <c r="B10" s="244"/>
      <c r="C10" s="244"/>
      <c r="D10" s="244"/>
      <c r="E10" s="171" t="s">
        <v>262</v>
      </c>
      <c r="F10" s="171" t="s">
        <v>495</v>
      </c>
      <c r="G10" s="172" t="s">
        <v>259</v>
      </c>
      <c r="H10" s="171" t="s">
        <v>498</v>
      </c>
      <c r="I10" s="172" t="s">
        <v>260</v>
      </c>
      <c r="J10" s="12"/>
      <c r="K10" s="13"/>
      <c r="L10" s="13"/>
    </row>
    <row r="11" spans="1:12" ht="81" x14ac:dyDescent="0.25">
      <c r="B11" s="245"/>
      <c r="C11" s="245"/>
      <c r="D11" s="245"/>
      <c r="E11" s="171" t="s">
        <v>263</v>
      </c>
      <c r="F11" s="171" t="s">
        <v>496</v>
      </c>
      <c r="G11" s="172" t="s">
        <v>259</v>
      </c>
      <c r="H11" s="171" t="s">
        <v>499</v>
      </c>
      <c r="I11" s="172" t="s">
        <v>260</v>
      </c>
      <c r="J11" s="12"/>
      <c r="K11" s="13"/>
      <c r="L11" s="13"/>
    </row>
    <row r="12" spans="1:12" ht="63.75" x14ac:dyDescent="0.25">
      <c r="B12" s="11" t="s">
        <v>266</v>
      </c>
      <c r="C12" s="11">
        <v>1144</v>
      </c>
      <c r="D12" s="11" t="s">
        <v>267</v>
      </c>
      <c r="E12" s="171" t="s">
        <v>268</v>
      </c>
      <c r="F12" s="172">
        <v>99</v>
      </c>
      <c r="G12" s="172" t="s">
        <v>259</v>
      </c>
      <c r="H12" s="172">
        <v>99</v>
      </c>
      <c r="I12" s="172" t="s">
        <v>260</v>
      </c>
      <c r="J12" s="12"/>
      <c r="K12" s="13"/>
      <c r="L12" s="13"/>
    </row>
    <row r="13" spans="1:12" ht="20.25" customHeight="1" x14ac:dyDescent="0.25"/>
    <row r="14" spans="1:12" x14ac:dyDescent="0.25">
      <c r="C14" s="100" t="s">
        <v>243</v>
      </c>
    </row>
  </sheetData>
  <mergeCells count="13">
    <mergeCell ref="C9:C11"/>
    <mergeCell ref="D9:D11"/>
    <mergeCell ref="B9:B11"/>
    <mergeCell ref="L5:L7"/>
    <mergeCell ref="B5:B7"/>
    <mergeCell ref="C5:C7"/>
    <mergeCell ref="E5:I5"/>
    <mergeCell ref="J5:J7"/>
    <mergeCell ref="K5:K7"/>
    <mergeCell ref="E6:E7"/>
    <mergeCell ref="F6:G6"/>
    <mergeCell ref="H6:I6"/>
    <mergeCell ref="D5:D7"/>
  </mergeCells>
  <pageMargins left="0.16" right="0.16" top="0.75" bottom="0.75" header="0.3" footer="0.3"/>
  <pageSetup paperSize="9" scale="6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/>
  </sheetPr>
  <dimension ref="A1:N202"/>
  <sheetViews>
    <sheetView topLeftCell="A163" workbookViewId="0">
      <selection activeCell="H183" sqref="H183"/>
    </sheetView>
  </sheetViews>
  <sheetFormatPr defaultRowHeight="13.5" x14ac:dyDescent="0.25"/>
  <cols>
    <col min="1" max="1" width="9.140625" style="100"/>
    <col min="2" max="2" width="7.85546875" style="100" customWidth="1"/>
    <col min="3" max="3" width="32.42578125" style="100" customWidth="1"/>
    <col min="4" max="4" width="12.7109375" style="100" customWidth="1"/>
    <col min="5" max="5" width="12" style="100" customWidth="1"/>
    <col min="6" max="6" width="9.140625" style="100"/>
    <col min="7" max="7" width="10.42578125" style="100" customWidth="1"/>
    <col min="8" max="8" width="15.5703125" style="100" customWidth="1"/>
    <col min="9" max="9" width="50.85546875" style="100" customWidth="1"/>
    <col min="10" max="11" width="14.5703125" style="100" customWidth="1"/>
    <col min="12" max="12" width="11.28515625" style="100" customWidth="1"/>
    <col min="13" max="14" width="12.85546875" style="100" customWidth="1"/>
    <col min="15" max="16384" width="9.140625" style="100"/>
  </cols>
  <sheetData>
    <row r="1" spans="1:14" x14ac:dyDescent="0.25">
      <c r="A1" s="156" t="s">
        <v>139</v>
      </c>
    </row>
    <row r="3" spans="1:14" ht="15" x14ac:dyDescent="0.25">
      <c r="A3" s="157" t="s">
        <v>230</v>
      </c>
      <c r="B3" s="158"/>
      <c r="C3" s="159"/>
      <c r="D3" s="159"/>
      <c r="E3" s="159"/>
      <c r="F3" s="160"/>
      <c r="G3" s="160"/>
      <c r="H3" s="160"/>
      <c r="I3" s="157"/>
    </row>
    <row r="6" spans="1:14" ht="15" x14ac:dyDescent="0.25">
      <c r="A6" s="156" t="s">
        <v>231</v>
      </c>
      <c r="C6" s="161"/>
      <c r="D6" s="161"/>
      <c r="E6" s="161"/>
      <c r="F6" s="161"/>
      <c r="G6" s="161"/>
      <c r="H6" s="161"/>
      <c r="I6" s="161"/>
    </row>
    <row r="7" spans="1:14" x14ac:dyDescent="0.25">
      <c r="J7" s="162"/>
    </row>
    <row r="8" spans="1:14" s="163" customFormat="1" ht="13.5" customHeight="1" x14ac:dyDescent="0.25">
      <c r="A8" s="252" t="s">
        <v>197</v>
      </c>
      <c r="B8" s="252" t="s">
        <v>198</v>
      </c>
      <c r="C8" s="252"/>
      <c r="D8" s="252" t="s">
        <v>232</v>
      </c>
      <c r="E8" s="252"/>
      <c r="F8" s="252"/>
      <c r="G8" s="252"/>
      <c r="H8" s="252" t="s">
        <v>209</v>
      </c>
      <c r="I8" s="252" t="s">
        <v>240</v>
      </c>
      <c r="J8" s="252" t="s">
        <v>42</v>
      </c>
      <c r="K8" s="252"/>
      <c r="L8" s="252"/>
      <c r="M8" s="252"/>
      <c r="N8" s="252"/>
    </row>
    <row r="9" spans="1:14" s="163" customFormat="1" ht="93.75" customHeight="1" x14ac:dyDescent="0.25">
      <c r="A9" s="252"/>
      <c r="B9" s="164" t="s">
        <v>200</v>
      </c>
      <c r="C9" s="164" t="s">
        <v>201</v>
      </c>
      <c r="D9" s="164" t="s">
        <v>202</v>
      </c>
      <c r="E9" s="164" t="s">
        <v>201</v>
      </c>
      <c r="F9" s="164" t="s">
        <v>203</v>
      </c>
      <c r="G9" s="164" t="s">
        <v>233</v>
      </c>
      <c r="H9" s="252"/>
      <c r="I9" s="252"/>
      <c r="J9" s="164" t="s">
        <v>204</v>
      </c>
      <c r="K9" s="164" t="s">
        <v>491</v>
      </c>
      <c r="L9" s="164" t="s">
        <v>17</v>
      </c>
      <c r="M9" s="164" t="s">
        <v>116</v>
      </c>
      <c r="N9" s="164" t="s">
        <v>141</v>
      </c>
    </row>
    <row r="10" spans="1:14" s="163" customFormat="1" ht="0.75" customHeight="1" x14ac:dyDescent="0.25">
      <c r="A10" s="255" t="s">
        <v>205</v>
      </c>
      <c r="B10" s="255"/>
      <c r="C10" s="255"/>
      <c r="D10" s="255"/>
      <c r="E10" s="255"/>
      <c r="F10" s="255"/>
      <c r="G10" s="255"/>
      <c r="H10" s="255"/>
      <c r="I10" s="255"/>
      <c r="J10" s="165">
        <v>0</v>
      </c>
      <c r="K10" s="165">
        <v>0</v>
      </c>
      <c r="L10" s="165">
        <v>0</v>
      </c>
      <c r="M10" s="165">
        <v>0</v>
      </c>
    </row>
    <row r="11" spans="1:14" s="163" customFormat="1" ht="23.25" customHeight="1" x14ac:dyDescent="0.2">
      <c r="A11" s="173" t="s">
        <v>206</v>
      </c>
      <c r="B11" s="174"/>
      <c r="C11" s="174" t="s">
        <v>248</v>
      </c>
      <c r="D11" s="174"/>
      <c r="E11" s="174"/>
      <c r="F11" s="174"/>
      <c r="G11" s="174"/>
      <c r="H11" s="174"/>
      <c r="I11" s="174"/>
      <c r="J11" s="188">
        <f>J12+J149+J164+J171+J178+J185</f>
        <v>10311871</v>
      </c>
      <c r="K11" s="188">
        <f t="shared" ref="K11:N11" si="0">K12+K149+K164+K171+K178+K185</f>
        <v>9926494.9000000004</v>
      </c>
      <c r="L11" s="188">
        <f t="shared" si="0"/>
        <v>11854997.649699319</v>
      </c>
      <c r="M11" s="188">
        <f t="shared" si="0"/>
        <v>11929462.50210114</v>
      </c>
      <c r="N11" s="188">
        <f t="shared" si="0"/>
        <v>11999390.058560112</v>
      </c>
    </row>
    <row r="12" spans="1:14" s="163" customFormat="1" ht="23.25" customHeight="1" x14ac:dyDescent="0.2">
      <c r="A12" s="176"/>
      <c r="B12" s="175">
        <v>1013</v>
      </c>
      <c r="C12" s="174" t="s">
        <v>257</v>
      </c>
      <c r="D12" s="174">
        <v>11001</v>
      </c>
      <c r="E12" s="174"/>
      <c r="F12" s="174"/>
      <c r="G12" s="174"/>
      <c r="H12" s="174"/>
      <c r="I12" s="174"/>
      <c r="J12" s="188">
        <f>J13</f>
        <v>872806.5</v>
      </c>
      <c r="K12" s="188">
        <f t="shared" ref="K12:N12" si="1">K13</f>
        <v>610968.30000000005</v>
      </c>
      <c r="L12" s="188">
        <f t="shared" si="1"/>
        <v>916452</v>
      </c>
      <c r="M12" s="188">
        <f t="shared" si="1"/>
        <v>962275</v>
      </c>
      <c r="N12" s="188">
        <f t="shared" si="1"/>
        <v>1010388</v>
      </c>
    </row>
    <row r="13" spans="1:14" s="163" customFormat="1" ht="23.25" customHeight="1" x14ac:dyDescent="0.2">
      <c r="A13" s="250"/>
      <c r="B13" s="251"/>
      <c r="C13" s="251"/>
      <c r="D13" s="177"/>
      <c r="E13" s="256" t="s">
        <v>252</v>
      </c>
      <c r="F13" s="257"/>
      <c r="G13" s="257"/>
      <c r="H13" s="257"/>
      <c r="I13" s="258"/>
      <c r="J13" s="188">
        <v>872806.5</v>
      </c>
      <c r="K13" s="188">
        <v>610968.30000000005</v>
      </c>
      <c r="L13" s="188">
        <v>916452</v>
      </c>
      <c r="M13" s="188">
        <v>962275</v>
      </c>
      <c r="N13" s="188">
        <v>1010388</v>
      </c>
    </row>
    <row r="14" spans="1:14" s="163" customFormat="1" ht="23.25" customHeight="1" x14ac:dyDescent="0.2">
      <c r="A14" s="176"/>
      <c r="B14" s="178"/>
      <c r="C14" s="178"/>
      <c r="D14" s="178"/>
      <c r="E14" s="178"/>
      <c r="F14" s="253" t="s">
        <v>269</v>
      </c>
      <c r="G14" s="253"/>
      <c r="H14" s="253"/>
      <c r="I14" s="253"/>
      <c r="J14" s="253"/>
      <c r="K14" s="253"/>
      <c r="L14" s="253"/>
      <c r="M14" s="253"/>
      <c r="N14" s="253"/>
    </row>
    <row r="15" spans="1:14" s="163" customFormat="1" ht="23.25" customHeight="1" x14ac:dyDescent="0.2">
      <c r="A15" s="176"/>
      <c r="B15" s="178"/>
      <c r="C15" s="178"/>
      <c r="D15" s="178"/>
      <c r="E15" s="178"/>
      <c r="F15" s="178"/>
      <c r="G15" s="253" t="s">
        <v>270</v>
      </c>
      <c r="H15" s="253"/>
      <c r="I15" s="253"/>
      <c r="J15" s="253"/>
      <c r="K15" s="253"/>
      <c r="L15" s="253"/>
      <c r="M15" s="253"/>
      <c r="N15" s="253"/>
    </row>
    <row r="16" spans="1:14" s="163" customFormat="1" ht="23.25" customHeight="1" x14ac:dyDescent="0.2">
      <c r="A16" s="176"/>
      <c r="B16" s="178"/>
      <c r="C16" s="178"/>
      <c r="D16" s="178"/>
      <c r="E16" s="178"/>
      <c r="F16" s="178"/>
      <c r="G16" s="178"/>
      <c r="H16" s="254" t="s">
        <v>271</v>
      </c>
      <c r="I16" s="254"/>
      <c r="J16" s="254"/>
      <c r="K16" s="254"/>
      <c r="L16" s="254"/>
      <c r="M16" s="254"/>
      <c r="N16" s="254"/>
    </row>
    <row r="17" spans="1:14" s="163" customFormat="1" ht="18.75" customHeight="1" x14ac:dyDescent="0.2">
      <c r="A17" s="176"/>
      <c r="B17" s="178"/>
      <c r="C17" s="178"/>
      <c r="D17" s="178"/>
      <c r="E17" s="178"/>
      <c r="F17" s="178"/>
      <c r="G17" s="178"/>
      <c r="H17" s="178"/>
      <c r="I17" s="179" t="s">
        <v>272</v>
      </c>
      <c r="J17" s="180">
        <v>15013</v>
      </c>
      <c r="K17" s="180">
        <v>11063</v>
      </c>
      <c r="L17" s="180">
        <v>15763</v>
      </c>
      <c r="M17" s="180">
        <v>16551</v>
      </c>
      <c r="N17" s="180">
        <v>17379</v>
      </c>
    </row>
    <row r="18" spans="1:14" s="163" customFormat="1" ht="18.75" customHeight="1" x14ac:dyDescent="0.2">
      <c r="A18" s="176"/>
      <c r="B18" s="178"/>
      <c r="C18" s="178"/>
      <c r="D18" s="178"/>
      <c r="E18" s="178"/>
      <c r="F18" s="178"/>
      <c r="G18" s="178"/>
      <c r="H18" s="178"/>
      <c r="I18" s="179" t="s">
        <v>369</v>
      </c>
      <c r="J18" s="180">
        <v>83</v>
      </c>
      <c r="K18" s="180">
        <v>66</v>
      </c>
      <c r="L18" s="180">
        <v>122</v>
      </c>
      <c r="M18" s="180">
        <v>139</v>
      </c>
      <c r="N18" s="180">
        <v>146</v>
      </c>
    </row>
    <row r="19" spans="1:14" s="163" customFormat="1" ht="18.75" customHeight="1" x14ac:dyDescent="0.2">
      <c r="A19" s="176"/>
      <c r="B19" s="178"/>
      <c r="C19" s="178"/>
      <c r="D19" s="178"/>
      <c r="E19" s="178"/>
      <c r="F19" s="178"/>
      <c r="G19" s="178"/>
      <c r="H19" s="178"/>
      <c r="I19" s="179" t="s">
        <v>370</v>
      </c>
      <c r="J19" s="180">
        <v>175</v>
      </c>
      <c r="K19" s="180">
        <v>118</v>
      </c>
      <c r="L19" s="180">
        <v>304</v>
      </c>
      <c r="M19" s="180">
        <v>320</v>
      </c>
      <c r="N19" s="180">
        <v>336</v>
      </c>
    </row>
    <row r="20" spans="1:14" s="163" customFormat="1" ht="18.75" customHeight="1" x14ac:dyDescent="0.2">
      <c r="A20" s="176"/>
      <c r="B20" s="178"/>
      <c r="C20" s="178"/>
      <c r="D20" s="178"/>
      <c r="E20" s="178"/>
      <c r="F20" s="178"/>
      <c r="G20" s="178"/>
      <c r="H20" s="178"/>
      <c r="I20" s="179" t="s">
        <v>371</v>
      </c>
      <c r="J20" s="180"/>
      <c r="K20" s="180">
        <v>3</v>
      </c>
      <c r="L20" s="180">
        <v>2</v>
      </c>
      <c r="M20" s="180">
        <v>2</v>
      </c>
      <c r="N20" s="180">
        <v>2</v>
      </c>
    </row>
    <row r="21" spans="1:14" s="163" customFormat="1" ht="18.75" customHeight="1" x14ac:dyDescent="0.2">
      <c r="A21" s="176"/>
      <c r="B21" s="178"/>
      <c r="C21" s="178"/>
      <c r="D21" s="178"/>
      <c r="E21" s="178"/>
      <c r="F21" s="178"/>
      <c r="G21" s="178"/>
      <c r="H21" s="178"/>
      <c r="I21" s="179" t="s">
        <v>372</v>
      </c>
      <c r="J21" s="180">
        <v>237</v>
      </c>
      <c r="K21" s="180">
        <v>45</v>
      </c>
      <c r="L21" s="180">
        <v>187</v>
      </c>
      <c r="M21" s="180">
        <v>197</v>
      </c>
      <c r="N21" s="180">
        <v>207</v>
      </c>
    </row>
    <row r="22" spans="1:14" s="163" customFormat="1" ht="18.75" customHeight="1" x14ac:dyDescent="0.2">
      <c r="A22" s="176"/>
      <c r="B22" s="178"/>
      <c r="C22" s="178"/>
      <c r="D22" s="178"/>
      <c r="E22" s="178"/>
      <c r="F22" s="178"/>
      <c r="G22" s="178"/>
      <c r="H22" s="178"/>
      <c r="I22" s="179" t="s">
        <v>373</v>
      </c>
      <c r="J22" s="180">
        <v>16</v>
      </c>
      <c r="K22" s="180">
        <v>8</v>
      </c>
      <c r="L22" s="180">
        <v>14</v>
      </c>
      <c r="M22" s="180">
        <v>15</v>
      </c>
      <c r="N22" s="180">
        <v>16</v>
      </c>
    </row>
    <row r="23" spans="1:14" s="163" customFormat="1" ht="18.75" customHeight="1" x14ac:dyDescent="0.2">
      <c r="A23" s="176"/>
      <c r="B23" s="178"/>
      <c r="C23" s="178"/>
      <c r="D23" s="178"/>
      <c r="E23" s="178"/>
      <c r="F23" s="178"/>
      <c r="G23" s="178"/>
      <c r="H23" s="178"/>
      <c r="I23" s="179" t="s">
        <v>374</v>
      </c>
      <c r="J23" s="180">
        <v>465</v>
      </c>
      <c r="K23" s="180">
        <v>107</v>
      </c>
      <c r="L23" s="180">
        <v>380</v>
      </c>
      <c r="M23" s="180">
        <v>399</v>
      </c>
      <c r="N23" s="180">
        <v>418</v>
      </c>
    </row>
    <row r="24" spans="1:14" s="163" customFormat="1" ht="24" x14ac:dyDescent="0.2">
      <c r="A24" s="176"/>
      <c r="B24" s="178"/>
      <c r="C24" s="178"/>
      <c r="D24" s="178"/>
      <c r="E24" s="178"/>
      <c r="F24" s="178"/>
      <c r="G24" s="178"/>
      <c r="H24" s="178"/>
      <c r="I24" s="179" t="s">
        <v>375</v>
      </c>
      <c r="J24" s="180">
        <v>20</v>
      </c>
      <c r="K24" s="180">
        <v>19</v>
      </c>
      <c r="L24" s="180">
        <v>33</v>
      </c>
      <c r="M24" s="180">
        <v>35</v>
      </c>
      <c r="N24" s="180">
        <v>37</v>
      </c>
    </row>
    <row r="25" spans="1:14" s="163" customFormat="1" ht="18.75" customHeight="1" x14ac:dyDescent="0.2">
      <c r="A25" s="176"/>
      <c r="B25" s="178"/>
      <c r="C25" s="178"/>
      <c r="D25" s="178"/>
      <c r="E25" s="178"/>
      <c r="F25" s="178"/>
      <c r="G25" s="178"/>
      <c r="H25" s="178"/>
      <c r="I25" s="179" t="s">
        <v>376</v>
      </c>
      <c r="J25" s="180">
        <v>0</v>
      </c>
      <c r="K25" s="180">
        <v>35</v>
      </c>
      <c r="L25" s="180">
        <v>14</v>
      </c>
      <c r="M25" s="180">
        <v>15</v>
      </c>
      <c r="N25" s="180">
        <v>16</v>
      </c>
    </row>
    <row r="26" spans="1:14" s="163" customFormat="1" ht="18.75" customHeight="1" x14ac:dyDescent="0.2">
      <c r="A26" s="176"/>
      <c r="B26" s="178"/>
      <c r="C26" s="178"/>
      <c r="D26" s="178"/>
      <c r="E26" s="178"/>
      <c r="F26" s="178"/>
      <c r="G26" s="178"/>
      <c r="H26" s="178"/>
      <c r="I26" s="179" t="s">
        <v>377</v>
      </c>
      <c r="J26" s="180">
        <v>48</v>
      </c>
      <c r="K26" s="180">
        <v>8</v>
      </c>
      <c r="L26" s="180">
        <v>65</v>
      </c>
      <c r="M26" s="180">
        <v>69</v>
      </c>
      <c r="N26" s="180">
        <v>73</v>
      </c>
    </row>
    <row r="27" spans="1:14" s="163" customFormat="1" ht="24" x14ac:dyDescent="0.2">
      <c r="A27" s="176"/>
      <c r="B27" s="178"/>
      <c r="C27" s="178"/>
      <c r="D27" s="178"/>
      <c r="E27" s="178"/>
      <c r="F27" s="178"/>
      <c r="G27" s="178"/>
      <c r="H27" s="178"/>
      <c r="I27" s="179" t="s">
        <v>378</v>
      </c>
      <c r="J27" s="180">
        <v>31</v>
      </c>
      <c r="K27" s="180">
        <v>11</v>
      </c>
      <c r="L27" s="180">
        <v>31</v>
      </c>
      <c r="M27" s="180">
        <v>33</v>
      </c>
      <c r="N27" s="180">
        <v>35</v>
      </c>
    </row>
    <row r="28" spans="1:14" s="163" customFormat="1" ht="24" x14ac:dyDescent="0.2">
      <c r="A28" s="176"/>
      <c r="B28" s="178"/>
      <c r="C28" s="178"/>
      <c r="D28" s="178"/>
      <c r="E28" s="178"/>
      <c r="F28" s="178"/>
      <c r="G28" s="178"/>
      <c r="H28" s="178"/>
      <c r="I28" s="179" t="s">
        <v>379</v>
      </c>
      <c r="J28" s="180">
        <v>61</v>
      </c>
      <c r="K28" s="180">
        <v>9</v>
      </c>
      <c r="L28" s="180">
        <v>70</v>
      </c>
      <c r="M28" s="180">
        <v>73</v>
      </c>
      <c r="N28" s="180">
        <v>76</v>
      </c>
    </row>
    <row r="29" spans="1:14" s="163" customFormat="1" ht="24" x14ac:dyDescent="0.2">
      <c r="A29" s="176"/>
      <c r="B29" s="178"/>
      <c r="C29" s="178"/>
      <c r="D29" s="178"/>
      <c r="E29" s="178"/>
      <c r="F29" s="178"/>
      <c r="G29" s="178"/>
      <c r="H29" s="178"/>
      <c r="I29" s="179" t="s">
        <v>380</v>
      </c>
      <c r="J29" s="180">
        <v>290</v>
      </c>
      <c r="K29" s="180">
        <v>120</v>
      </c>
      <c r="L29" s="180">
        <v>450</v>
      </c>
      <c r="M29" s="180">
        <v>472</v>
      </c>
      <c r="N29" s="180">
        <v>494</v>
      </c>
    </row>
    <row r="30" spans="1:14" s="163" customFormat="1" ht="18.75" customHeight="1" x14ac:dyDescent="0.2">
      <c r="A30" s="176"/>
      <c r="B30" s="178"/>
      <c r="C30" s="178"/>
      <c r="D30" s="178"/>
      <c r="E30" s="178"/>
      <c r="F30" s="178"/>
      <c r="G30" s="178"/>
      <c r="H30" s="178"/>
      <c r="I30" s="179" t="s">
        <v>381</v>
      </c>
      <c r="J30" s="180">
        <v>41</v>
      </c>
      <c r="K30" s="180">
        <v>9</v>
      </c>
      <c r="L30" s="180">
        <v>41</v>
      </c>
      <c r="M30" s="180">
        <v>43</v>
      </c>
      <c r="N30" s="180">
        <v>45</v>
      </c>
    </row>
    <row r="31" spans="1:14" s="163" customFormat="1" ht="24" x14ac:dyDescent="0.2">
      <c r="A31" s="176"/>
      <c r="B31" s="178"/>
      <c r="C31" s="178"/>
      <c r="D31" s="178"/>
      <c r="E31" s="178"/>
      <c r="F31" s="178"/>
      <c r="G31" s="178"/>
      <c r="H31" s="178"/>
      <c r="I31" s="179" t="s">
        <v>382</v>
      </c>
      <c r="J31" s="180">
        <v>17</v>
      </c>
      <c r="K31" s="180">
        <v>22</v>
      </c>
      <c r="L31" s="180">
        <v>3</v>
      </c>
      <c r="M31" s="180">
        <v>3</v>
      </c>
      <c r="N31" s="180">
        <v>3</v>
      </c>
    </row>
    <row r="32" spans="1:14" s="163" customFormat="1" ht="24" x14ac:dyDescent="0.2">
      <c r="A32" s="176"/>
      <c r="B32" s="178"/>
      <c r="C32" s="178"/>
      <c r="D32" s="178"/>
      <c r="E32" s="178"/>
      <c r="F32" s="178"/>
      <c r="G32" s="178"/>
      <c r="H32" s="178"/>
      <c r="I32" s="179" t="s">
        <v>383</v>
      </c>
      <c r="J32" s="180">
        <v>33</v>
      </c>
      <c r="K32" s="180">
        <v>11</v>
      </c>
      <c r="L32" s="180">
        <v>84</v>
      </c>
      <c r="M32" s="180">
        <v>88</v>
      </c>
      <c r="N32" s="180">
        <v>92</v>
      </c>
    </row>
    <row r="33" spans="1:14" s="163" customFormat="1" ht="24" x14ac:dyDescent="0.2">
      <c r="A33" s="176"/>
      <c r="B33" s="178"/>
      <c r="C33" s="178"/>
      <c r="D33" s="178"/>
      <c r="E33" s="178"/>
      <c r="F33" s="178"/>
      <c r="G33" s="178"/>
      <c r="H33" s="178"/>
      <c r="I33" s="179" t="s">
        <v>384</v>
      </c>
      <c r="J33" s="180">
        <v>728</v>
      </c>
      <c r="K33" s="180">
        <v>205</v>
      </c>
      <c r="L33" s="180">
        <v>588</v>
      </c>
      <c r="M33" s="180">
        <v>617</v>
      </c>
      <c r="N33" s="180">
        <v>646</v>
      </c>
    </row>
    <row r="34" spans="1:14" s="163" customFormat="1" ht="24" x14ac:dyDescent="0.2">
      <c r="A34" s="176"/>
      <c r="B34" s="178"/>
      <c r="C34" s="178"/>
      <c r="D34" s="178"/>
      <c r="E34" s="178"/>
      <c r="F34" s="178"/>
      <c r="G34" s="178"/>
      <c r="H34" s="178"/>
      <c r="I34" s="179" t="s">
        <v>385</v>
      </c>
      <c r="J34" s="180">
        <v>323</v>
      </c>
      <c r="K34" s="180">
        <v>195</v>
      </c>
      <c r="L34" s="180">
        <v>320</v>
      </c>
      <c r="M34" s="180">
        <v>336</v>
      </c>
      <c r="N34" s="180">
        <v>352</v>
      </c>
    </row>
    <row r="35" spans="1:14" s="163" customFormat="1" ht="18.75" customHeight="1" x14ac:dyDescent="0.2">
      <c r="A35" s="176"/>
      <c r="B35" s="178"/>
      <c r="C35" s="178"/>
      <c r="D35" s="178"/>
      <c r="E35" s="178"/>
      <c r="F35" s="178"/>
      <c r="G35" s="178"/>
      <c r="H35" s="178"/>
      <c r="I35" s="179" t="s">
        <v>386</v>
      </c>
      <c r="J35" s="180">
        <v>55</v>
      </c>
      <c r="K35" s="180">
        <v>19</v>
      </c>
      <c r="L35" s="180">
        <v>75</v>
      </c>
      <c r="M35" s="180">
        <v>79</v>
      </c>
      <c r="N35" s="180">
        <v>83</v>
      </c>
    </row>
    <row r="36" spans="1:14" s="163" customFormat="1" ht="18.75" customHeight="1" x14ac:dyDescent="0.2">
      <c r="A36" s="176"/>
      <c r="B36" s="178"/>
      <c r="C36" s="178"/>
      <c r="D36" s="178"/>
      <c r="E36" s="178"/>
      <c r="F36" s="178"/>
      <c r="G36" s="178"/>
      <c r="H36" s="178"/>
      <c r="I36" s="179" t="s">
        <v>387</v>
      </c>
      <c r="J36" s="180">
        <v>377</v>
      </c>
      <c r="K36" s="180">
        <v>105</v>
      </c>
      <c r="L36" s="180">
        <v>405</v>
      </c>
      <c r="M36" s="180">
        <v>425</v>
      </c>
      <c r="N36" s="180">
        <v>445</v>
      </c>
    </row>
    <row r="37" spans="1:14" s="163" customFormat="1" ht="24" x14ac:dyDescent="0.2">
      <c r="A37" s="176"/>
      <c r="B37" s="178"/>
      <c r="C37" s="178"/>
      <c r="D37" s="178"/>
      <c r="E37" s="178"/>
      <c r="F37" s="178"/>
      <c r="G37" s="178"/>
      <c r="H37" s="178"/>
      <c r="I37" s="179" t="s">
        <v>388</v>
      </c>
      <c r="J37" s="180">
        <v>78</v>
      </c>
      <c r="K37" s="180">
        <v>54</v>
      </c>
      <c r="L37" s="180">
        <v>50</v>
      </c>
      <c r="M37" s="180">
        <v>52</v>
      </c>
      <c r="N37" s="180">
        <v>54</v>
      </c>
    </row>
    <row r="38" spans="1:14" s="163" customFormat="1" ht="18.75" customHeight="1" x14ac:dyDescent="0.2">
      <c r="A38" s="176"/>
      <c r="B38" s="178"/>
      <c r="C38" s="178"/>
      <c r="D38" s="178"/>
      <c r="E38" s="178"/>
      <c r="F38" s="178"/>
      <c r="G38" s="178"/>
      <c r="H38" s="178"/>
      <c r="I38" s="179" t="s">
        <v>389</v>
      </c>
      <c r="J38" s="180">
        <v>160</v>
      </c>
      <c r="K38" s="180">
        <v>46</v>
      </c>
      <c r="L38" s="180">
        <v>115</v>
      </c>
      <c r="M38" s="180">
        <v>121</v>
      </c>
      <c r="N38" s="180">
        <v>127</v>
      </c>
    </row>
    <row r="39" spans="1:14" s="163" customFormat="1" ht="18.75" customHeight="1" x14ac:dyDescent="0.2">
      <c r="A39" s="176"/>
      <c r="B39" s="178"/>
      <c r="C39" s="178"/>
      <c r="D39" s="178"/>
      <c r="E39" s="178"/>
      <c r="F39" s="178"/>
      <c r="G39" s="178"/>
      <c r="H39" s="178"/>
      <c r="I39" s="179" t="s">
        <v>390</v>
      </c>
      <c r="J39" s="180">
        <v>6</v>
      </c>
      <c r="K39" s="180">
        <v>3</v>
      </c>
      <c r="L39" s="180">
        <v>3</v>
      </c>
      <c r="M39" s="180">
        <v>3</v>
      </c>
      <c r="N39" s="180">
        <v>3</v>
      </c>
    </row>
    <row r="40" spans="1:14" s="163" customFormat="1" ht="24" x14ac:dyDescent="0.2">
      <c r="A40" s="176"/>
      <c r="B40" s="178"/>
      <c r="C40" s="178"/>
      <c r="D40" s="178"/>
      <c r="E40" s="178"/>
      <c r="F40" s="178"/>
      <c r="G40" s="178"/>
      <c r="H40" s="178"/>
      <c r="I40" s="179" t="s">
        <v>391</v>
      </c>
      <c r="J40" s="180">
        <v>79</v>
      </c>
      <c r="K40" s="180">
        <v>16</v>
      </c>
      <c r="L40" s="180">
        <v>40</v>
      </c>
      <c r="M40" s="180">
        <v>42</v>
      </c>
      <c r="N40" s="180">
        <v>44</v>
      </c>
    </row>
    <row r="41" spans="1:14" s="163" customFormat="1" ht="24" x14ac:dyDescent="0.2">
      <c r="A41" s="176"/>
      <c r="B41" s="178"/>
      <c r="C41" s="178"/>
      <c r="D41" s="178"/>
      <c r="E41" s="178"/>
      <c r="F41" s="178"/>
      <c r="G41" s="178"/>
      <c r="H41" s="178"/>
      <c r="I41" s="179" t="s">
        <v>392</v>
      </c>
      <c r="J41" s="180">
        <v>70</v>
      </c>
      <c r="K41" s="180">
        <v>20</v>
      </c>
      <c r="L41" s="180">
        <v>72</v>
      </c>
      <c r="M41" s="180">
        <v>76</v>
      </c>
      <c r="N41" s="180">
        <v>80</v>
      </c>
    </row>
    <row r="42" spans="1:14" s="163" customFormat="1" ht="24" x14ac:dyDescent="0.2">
      <c r="A42" s="176"/>
      <c r="B42" s="178"/>
      <c r="C42" s="178"/>
      <c r="D42" s="178"/>
      <c r="E42" s="178"/>
      <c r="F42" s="178"/>
      <c r="G42" s="178"/>
      <c r="H42" s="178"/>
      <c r="I42" s="179" t="s">
        <v>393</v>
      </c>
      <c r="J42" s="180">
        <v>15</v>
      </c>
      <c r="K42" s="180">
        <v>3</v>
      </c>
      <c r="L42" s="180">
        <v>70</v>
      </c>
      <c r="M42" s="180">
        <v>74</v>
      </c>
      <c r="N42" s="180">
        <v>78</v>
      </c>
    </row>
    <row r="43" spans="1:14" s="163" customFormat="1" ht="18.75" customHeight="1" x14ac:dyDescent="0.2">
      <c r="A43" s="176"/>
      <c r="B43" s="178"/>
      <c r="C43" s="178"/>
      <c r="D43" s="178"/>
      <c r="E43" s="178"/>
      <c r="F43" s="178"/>
      <c r="G43" s="178"/>
      <c r="H43" s="178"/>
      <c r="I43" s="179" t="s">
        <v>394</v>
      </c>
      <c r="J43" s="180">
        <v>66</v>
      </c>
      <c r="K43" s="180">
        <v>98</v>
      </c>
      <c r="L43" s="180">
        <v>121</v>
      </c>
      <c r="M43" s="180">
        <v>127</v>
      </c>
      <c r="N43" s="180">
        <v>133</v>
      </c>
    </row>
    <row r="44" spans="1:14" s="163" customFormat="1" ht="18.75" customHeight="1" x14ac:dyDescent="0.2">
      <c r="A44" s="176"/>
      <c r="B44" s="178"/>
      <c r="C44" s="178"/>
      <c r="D44" s="178"/>
      <c r="E44" s="178"/>
      <c r="F44" s="178"/>
      <c r="G44" s="178"/>
      <c r="H44" s="178"/>
      <c r="I44" s="179" t="s">
        <v>395</v>
      </c>
      <c r="J44" s="180">
        <v>66</v>
      </c>
      <c r="K44" s="180">
        <v>85</v>
      </c>
      <c r="L44" s="180">
        <v>85</v>
      </c>
      <c r="M44" s="180">
        <v>89</v>
      </c>
      <c r="N44" s="180">
        <v>93</v>
      </c>
    </row>
    <row r="45" spans="1:14" s="163" customFormat="1" ht="24" x14ac:dyDescent="0.2">
      <c r="A45" s="176"/>
      <c r="B45" s="178"/>
      <c r="C45" s="178"/>
      <c r="D45" s="178"/>
      <c r="E45" s="178"/>
      <c r="F45" s="178"/>
      <c r="G45" s="178"/>
      <c r="H45" s="178"/>
      <c r="I45" s="179" t="s">
        <v>396</v>
      </c>
      <c r="J45" s="180">
        <v>77</v>
      </c>
      <c r="K45" s="180">
        <v>48</v>
      </c>
      <c r="L45" s="180">
        <v>36</v>
      </c>
      <c r="M45" s="180">
        <v>38</v>
      </c>
      <c r="N45" s="180">
        <v>40</v>
      </c>
    </row>
    <row r="46" spans="1:14" s="163" customFormat="1" ht="18.75" customHeight="1" x14ac:dyDescent="0.2">
      <c r="A46" s="176"/>
      <c r="B46" s="178"/>
      <c r="C46" s="178"/>
      <c r="D46" s="178"/>
      <c r="E46" s="178"/>
      <c r="F46" s="178"/>
      <c r="G46" s="178"/>
      <c r="H46" s="178"/>
      <c r="I46" s="179" t="s">
        <v>397</v>
      </c>
      <c r="J46" s="180">
        <v>261</v>
      </c>
      <c r="K46" s="180">
        <v>198</v>
      </c>
      <c r="L46" s="180">
        <v>430</v>
      </c>
      <c r="M46" s="180">
        <v>451</v>
      </c>
      <c r="N46" s="180">
        <v>472</v>
      </c>
    </row>
    <row r="47" spans="1:14" s="163" customFormat="1" ht="24" x14ac:dyDescent="0.2">
      <c r="A47" s="176"/>
      <c r="B47" s="178"/>
      <c r="C47" s="178"/>
      <c r="D47" s="178"/>
      <c r="E47" s="178"/>
      <c r="F47" s="178"/>
      <c r="G47" s="178"/>
      <c r="H47" s="178"/>
      <c r="I47" s="179" t="s">
        <v>398</v>
      </c>
      <c r="J47" s="180">
        <v>0</v>
      </c>
      <c r="K47" s="180">
        <v>4</v>
      </c>
      <c r="L47" s="180">
        <v>8</v>
      </c>
      <c r="M47" s="180">
        <v>8</v>
      </c>
      <c r="N47" s="180">
        <v>8</v>
      </c>
    </row>
    <row r="48" spans="1:14" s="163" customFormat="1" ht="24" x14ac:dyDescent="0.2">
      <c r="A48" s="176"/>
      <c r="B48" s="178"/>
      <c r="C48" s="178"/>
      <c r="D48" s="178"/>
      <c r="E48" s="178"/>
      <c r="F48" s="178"/>
      <c r="G48" s="178"/>
      <c r="H48" s="178"/>
      <c r="I48" s="179" t="s">
        <v>399</v>
      </c>
      <c r="J48" s="180">
        <v>0</v>
      </c>
      <c r="K48" s="180">
        <v>4</v>
      </c>
      <c r="L48" s="180">
        <v>7</v>
      </c>
      <c r="M48" s="180">
        <v>8</v>
      </c>
      <c r="N48" s="180">
        <v>9</v>
      </c>
    </row>
    <row r="49" spans="1:14" s="163" customFormat="1" ht="24" x14ac:dyDescent="0.2">
      <c r="A49" s="176"/>
      <c r="B49" s="178"/>
      <c r="C49" s="178"/>
      <c r="D49" s="178"/>
      <c r="E49" s="178"/>
      <c r="F49" s="178"/>
      <c r="G49" s="178"/>
      <c r="H49" s="178"/>
      <c r="I49" s="179" t="s">
        <v>400</v>
      </c>
      <c r="J49" s="180">
        <v>1</v>
      </c>
      <c r="K49" s="180">
        <v>2</v>
      </c>
      <c r="L49" s="180">
        <v>11</v>
      </c>
      <c r="M49" s="180">
        <v>12</v>
      </c>
      <c r="N49" s="180">
        <v>13</v>
      </c>
    </row>
    <row r="50" spans="1:14" s="163" customFormat="1" ht="24" x14ac:dyDescent="0.2">
      <c r="A50" s="176"/>
      <c r="B50" s="178"/>
      <c r="C50" s="178"/>
      <c r="D50" s="178"/>
      <c r="E50" s="178"/>
      <c r="F50" s="178"/>
      <c r="G50" s="178"/>
      <c r="H50" s="178"/>
      <c r="I50" s="179" t="s">
        <v>401</v>
      </c>
      <c r="J50" s="180">
        <v>18</v>
      </c>
      <c r="K50" s="180">
        <v>14</v>
      </c>
      <c r="L50" s="180">
        <v>20</v>
      </c>
      <c r="M50" s="180">
        <v>21</v>
      </c>
      <c r="N50" s="180">
        <v>22</v>
      </c>
    </row>
    <row r="51" spans="1:14" s="163" customFormat="1" ht="36" x14ac:dyDescent="0.2">
      <c r="A51" s="176"/>
      <c r="B51" s="178"/>
      <c r="C51" s="178"/>
      <c r="D51" s="178"/>
      <c r="E51" s="178"/>
      <c r="F51" s="178"/>
      <c r="G51" s="178"/>
      <c r="H51" s="178"/>
      <c r="I51" s="179" t="s">
        <v>402</v>
      </c>
      <c r="J51" s="180">
        <v>1765</v>
      </c>
      <c r="K51" s="180">
        <v>1077</v>
      </c>
      <c r="L51" s="180">
        <v>1450</v>
      </c>
      <c r="M51" s="180">
        <v>1522</v>
      </c>
      <c r="N51" s="180">
        <v>1594</v>
      </c>
    </row>
    <row r="52" spans="1:14" s="163" customFormat="1" ht="36" x14ac:dyDescent="0.2">
      <c r="A52" s="176"/>
      <c r="B52" s="178"/>
      <c r="C52" s="178"/>
      <c r="D52" s="178"/>
      <c r="E52" s="178"/>
      <c r="F52" s="178"/>
      <c r="G52" s="178"/>
      <c r="H52" s="178"/>
      <c r="I52" s="179" t="s">
        <v>403</v>
      </c>
      <c r="J52" s="180">
        <v>22</v>
      </c>
      <c r="K52" s="180">
        <v>4</v>
      </c>
      <c r="L52" s="180">
        <v>56</v>
      </c>
      <c r="M52" s="180">
        <v>59</v>
      </c>
      <c r="N52" s="180">
        <v>62</v>
      </c>
    </row>
    <row r="53" spans="1:14" s="163" customFormat="1" ht="18.75" customHeight="1" x14ac:dyDescent="0.2">
      <c r="A53" s="176"/>
      <c r="B53" s="178"/>
      <c r="C53" s="178"/>
      <c r="D53" s="178"/>
      <c r="E53" s="178"/>
      <c r="F53" s="178"/>
      <c r="G53" s="178"/>
      <c r="H53" s="178"/>
      <c r="I53" s="179" t="s">
        <v>404</v>
      </c>
      <c r="J53" s="180">
        <v>65</v>
      </c>
      <c r="K53" s="180">
        <v>25</v>
      </c>
      <c r="L53" s="180">
        <v>14</v>
      </c>
      <c r="M53" s="180">
        <v>15</v>
      </c>
      <c r="N53" s="180">
        <v>16</v>
      </c>
    </row>
    <row r="54" spans="1:14" s="163" customFormat="1" ht="24" x14ac:dyDescent="0.2">
      <c r="A54" s="176"/>
      <c r="B54" s="178"/>
      <c r="C54" s="178"/>
      <c r="D54" s="178"/>
      <c r="E54" s="178"/>
      <c r="F54" s="178"/>
      <c r="G54" s="178"/>
      <c r="H54" s="178"/>
      <c r="I54" s="179" t="s">
        <v>405</v>
      </c>
      <c r="J54" s="180">
        <v>0</v>
      </c>
      <c r="K54" s="180">
        <v>22</v>
      </c>
      <c r="L54" s="180">
        <v>5</v>
      </c>
      <c r="M54" s="180">
        <v>5</v>
      </c>
      <c r="N54" s="180">
        <v>5</v>
      </c>
    </row>
    <row r="55" spans="1:14" s="163" customFormat="1" ht="24" x14ac:dyDescent="0.2">
      <c r="A55" s="176"/>
      <c r="B55" s="178"/>
      <c r="C55" s="178"/>
      <c r="D55" s="178"/>
      <c r="E55" s="178"/>
      <c r="F55" s="178"/>
      <c r="G55" s="178"/>
      <c r="H55" s="178"/>
      <c r="I55" s="179" t="s">
        <v>406</v>
      </c>
      <c r="J55" s="180">
        <v>0</v>
      </c>
      <c r="K55" s="180">
        <v>2</v>
      </c>
      <c r="L55" s="180">
        <v>3</v>
      </c>
      <c r="M55" s="180">
        <v>4</v>
      </c>
      <c r="N55" s="180">
        <v>5</v>
      </c>
    </row>
    <row r="56" spans="1:14" s="163" customFormat="1" ht="24" x14ac:dyDescent="0.2">
      <c r="A56" s="176"/>
      <c r="B56" s="178"/>
      <c r="C56" s="178"/>
      <c r="D56" s="178"/>
      <c r="E56" s="178"/>
      <c r="F56" s="178"/>
      <c r="G56" s="178"/>
      <c r="H56" s="178"/>
      <c r="I56" s="179" t="s">
        <v>407</v>
      </c>
      <c r="J56" s="180">
        <v>7</v>
      </c>
      <c r="K56" s="180">
        <v>84</v>
      </c>
      <c r="L56" s="180">
        <v>23</v>
      </c>
      <c r="M56" s="180">
        <v>24</v>
      </c>
      <c r="N56" s="180">
        <v>25</v>
      </c>
    </row>
    <row r="57" spans="1:14" s="163" customFormat="1" ht="24" x14ac:dyDescent="0.2">
      <c r="A57" s="176"/>
      <c r="B57" s="178"/>
      <c r="C57" s="178"/>
      <c r="D57" s="178"/>
      <c r="E57" s="178"/>
      <c r="F57" s="178"/>
      <c r="G57" s="178"/>
      <c r="H57" s="178"/>
      <c r="I57" s="179" t="s">
        <v>408</v>
      </c>
      <c r="J57" s="180">
        <v>60</v>
      </c>
      <c r="K57" s="180">
        <v>4</v>
      </c>
      <c r="L57" s="180">
        <v>60</v>
      </c>
      <c r="M57" s="180">
        <v>63</v>
      </c>
      <c r="N57" s="180">
        <v>66</v>
      </c>
    </row>
    <row r="58" spans="1:14" s="163" customFormat="1" ht="36" x14ac:dyDescent="0.2">
      <c r="A58" s="176"/>
      <c r="B58" s="178"/>
      <c r="C58" s="178"/>
      <c r="D58" s="178"/>
      <c r="E58" s="178"/>
      <c r="F58" s="178"/>
      <c r="G58" s="178"/>
      <c r="H58" s="178"/>
      <c r="I58" s="179" t="s">
        <v>409</v>
      </c>
      <c r="J58" s="180">
        <v>59</v>
      </c>
      <c r="K58" s="180">
        <v>2</v>
      </c>
      <c r="L58" s="180">
        <v>64</v>
      </c>
      <c r="M58" s="180">
        <v>67</v>
      </c>
      <c r="N58" s="180">
        <v>70</v>
      </c>
    </row>
    <row r="59" spans="1:14" s="163" customFormat="1" ht="27" customHeight="1" x14ac:dyDescent="0.2">
      <c r="A59" s="176"/>
      <c r="B59" s="178"/>
      <c r="C59" s="178"/>
      <c r="D59" s="178"/>
      <c r="E59" s="178"/>
      <c r="F59" s="178"/>
      <c r="G59" s="178"/>
      <c r="H59" s="178"/>
      <c r="I59" s="179" t="s">
        <v>410</v>
      </c>
      <c r="J59" s="180">
        <v>1</v>
      </c>
      <c r="K59" s="180">
        <v>6</v>
      </c>
      <c r="L59" s="180">
        <v>2</v>
      </c>
      <c r="M59" s="180">
        <v>2</v>
      </c>
      <c r="N59" s="180">
        <v>2</v>
      </c>
    </row>
    <row r="60" spans="1:14" s="163" customFormat="1" ht="18.75" customHeight="1" x14ac:dyDescent="0.2">
      <c r="A60" s="176"/>
      <c r="B60" s="178"/>
      <c r="C60" s="178"/>
      <c r="D60" s="178"/>
      <c r="E60" s="178"/>
      <c r="F60" s="178"/>
      <c r="G60" s="178"/>
      <c r="H60" s="178"/>
      <c r="I60" s="179" t="s">
        <v>411</v>
      </c>
      <c r="J60" s="180">
        <v>12</v>
      </c>
      <c r="K60" s="180">
        <v>13</v>
      </c>
      <c r="L60" s="180">
        <v>22</v>
      </c>
      <c r="M60" s="180">
        <v>23</v>
      </c>
      <c r="N60" s="180">
        <v>24</v>
      </c>
    </row>
    <row r="61" spans="1:14" s="163" customFormat="1" ht="24" x14ac:dyDescent="0.2">
      <c r="A61" s="176"/>
      <c r="B61" s="178"/>
      <c r="C61" s="178"/>
      <c r="D61" s="178"/>
      <c r="E61" s="178"/>
      <c r="F61" s="178"/>
      <c r="G61" s="178"/>
      <c r="H61" s="178"/>
      <c r="I61" s="179" t="s">
        <v>412</v>
      </c>
      <c r="J61" s="180">
        <v>808</v>
      </c>
      <c r="K61" s="180">
        <v>549</v>
      </c>
      <c r="L61" s="180">
        <v>860</v>
      </c>
      <c r="M61" s="180">
        <v>903</v>
      </c>
      <c r="N61" s="180">
        <v>946</v>
      </c>
    </row>
    <row r="62" spans="1:14" s="163" customFormat="1" ht="24" x14ac:dyDescent="0.2">
      <c r="A62" s="176"/>
      <c r="B62" s="178"/>
      <c r="C62" s="178"/>
      <c r="D62" s="178"/>
      <c r="E62" s="178"/>
      <c r="F62" s="178"/>
      <c r="G62" s="178"/>
      <c r="H62" s="178"/>
      <c r="I62" s="179" t="s">
        <v>413</v>
      </c>
      <c r="J62" s="180">
        <v>413</v>
      </c>
      <c r="K62" s="180">
        <v>300</v>
      </c>
      <c r="L62" s="180">
        <v>504</v>
      </c>
      <c r="M62" s="180">
        <v>529</v>
      </c>
      <c r="N62" s="180">
        <v>554</v>
      </c>
    </row>
    <row r="63" spans="1:14" s="163" customFormat="1" ht="18.75" customHeight="1" x14ac:dyDescent="0.2">
      <c r="A63" s="176"/>
      <c r="B63" s="178"/>
      <c r="C63" s="178"/>
      <c r="D63" s="178"/>
      <c r="E63" s="178"/>
      <c r="F63" s="178"/>
      <c r="G63" s="178"/>
      <c r="H63" s="178"/>
      <c r="I63" s="179" t="s">
        <v>414</v>
      </c>
      <c r="J63" s="180">
        <v>40</v>
      </c>
      <c r="K63" s="180">
        <v>55</v>
      </c>
      <c r="L63" s="180">
        <v>6</v>
      </c>
      <c r="M63" s="180">
        <v>6</v>
      </c>
      <c r="N63" s="180">
        <v>6</v>
      </c>
    </row>
    <row r="64" spans="1:14" s="163" customFormat="1" ht="24" x14ac:dyDescent="0.2">
      <c r="A64" s="176"/>
      <c r="B64" s="178"/>
      <c r="C64" s="178"/>
      <c r="D64" s="178"/>
      <c r="E64" s="178"/>
      <c r="F64" s="178"/>
      <c r="G64" s="178"/>
      <c r="H64" s="178"/>
      <c r="I64" s="179" t="s">
        <v>415</v>
      </c>
      <c r="J64" s="180">
        <v>109</v>
      </c>
      <c r="K64" s="180">
        <v>120</v>
      </c>
      <c r="L64" s="180">
        <v>180</v>
      </c>
      <c r="M64" s="180">
        <v>189</v>
      </c>
      <c r="N64" s="180">
        <v>198</v>
      </c>
    </row>
    <row r="65" spans="1:14" s="163" customFormat="1" ht="18.75" customHeight="1" x14ac:dyDescent="0.2">
      <c r="A65" s="176"/>
      <c r="B65" s="178"/>
      <c r="C65" s="178"/>
      <c r="D65" s="178"/>
      <c r="E65" s="178"/>
      <c r="F65" s="178"/>
      <c r="G65" s="178"/>
      <c r="H65" s="178"/>
      <c r="I65" s="179" t="s">
        <v>416</v>
      </c>
      <c r="J65" s="180">
        <v>4</v>
      </c>
      <c r="K65" s="180">
        <v>55</v>
      </c>
      <c r="L65" s="180">
        <v>30</v>
      </c>
      <c r="M65" s="180">
        <v>32</v>
      </c>
      <c r="N65" s="180">
        <v>34</v>
      </c>
    </row>
    <row r="66" spans="1:14" s="163" customFormat="1" ht="18.75" customHeight="1" x14ac:dyDescent="0.2">
      <c r="A66" s="176"/>
      <c r="B66" s="178"/>
      <c r="C66" s="178"/>
      <c r="D66" s="178"/>
      <c r="E66" s="178"/>
      <c r="F66" s="178"/>
      <c r="G66" s="178"/>
      <c r="H66" s="178"/>
      <c r="I66" s="179" t="s">
        <v>417</v>
      </c>
      <c r="J66" s="180">
        <v>68</v>
      </c>
      <c r="K66" s="180">
        <v>100</v>
      </c>
      <c r="L66" s="180">
        <v>92</v>
      </c>
      <c r="M66" s="180">
        <v>97</v>
      </c>
      <c r="N66" s="180">
        <v>102</v>
      </c>
    </row>
    <row r="67" spans="1:14" s="163" customFormat="1" ht="48" x14ac:dyDescent="0.2">
      <c r="A67" s="176"/>
      <c r="B67" s="178"/>
      <c r="C67" s="178"/>
      <c r="D67" s="178"/>
      <c r="E67" s="178"/>
      <c r="F67" s="178"/>
      <c r="G67" s="178"/>
      <c r="H67" s="178"/>
      <c r="I67" s="179" t="s">
        <v>418</v>
      </c>
      <c r="J67" s="180">
        <v>0</v>
      </c>
      <c r="K67" s="180">
        <v>10</v>
      </c>
      <c r="L67" s="180">
        <v>15</v>
      </c>
      <c r="M67" s="180">
        <v>16</v>
      </c>
      <c r="N67" s="180">
        <v>17</v>
      </c>
    </row>
    <row r="68" spans="1:14" s="163" customFormat="1" ht="72" x14ac:dyDescent="0.2">
      <c r="A68" s="176"/>
      <c r="B68" s="178"/>
      <c r="C68" s="178"/>
      <c r="D68" s="178"/>
      <c r="E68" s="178"/>
      <c r="F68" s="178"/>
      <c r="G68" s="178"/>
      <c r="H68" s="178"/>
      <c r="I68" s="179" t="s">
        <v>419</v>
      </c>
      <c r="J68" s="180">
        <v>0</v>
      </c>
      <c r="K68" s="180">
        <v>3</v>
      </c>
      <c r="L68" s="180">
        <v>8</v>
      </c>
      <c r="M68" s="180">
        <v>8</v>
      </c>
      <c r="N68" s="180">
        <v>8</v>
      </c>
    </row>
    <row r="69" spans="1:14" s="163" customFormat="1" ht="24" x14ac:dyDescent="0.2">
      <c r="A69" s="176"/>
      <c r="B69" s="178"/>
      <c r="C69" s="178"/>
      <c r="D69" s="178"/>
      <c r="E69" s="178"/>
      <c r="F69" s="178"/>
      <c r="G69" s="178"/>
      <c r="H69" s="178"/>
      <c r="I69" s="179" t="s">
        <v>420</v>
      </c>
      <c r="J69" s="180">
        <v>2</v>
      </c>
      <c r="K69" s="180">
        <v>2</v>
      </c>
      <c r="L69" s="180">
        <v>8</v>
      </c>
      <c r="M69" s="180">
        <v>8</v>
      </c>
      <c r="N69" s="180">
        <v>8</v>
      </c>
    </row>
    <row r="70" spans="1:14" s="163" customFormat="1" ht="36" x14ac:dyDescent="0.2">
      <c r="A70" s="176"/>
      <c r="B70" s="178"/>
      <c r="C70" s="178"/>
      <c r="D70" s="178"/>
      <c r="E70" s="178"/>
      <c r="F70" s="178"/>
      <c r="G70" s="178"/>
      <c r="H70" s="178"/>
      <c r="I70" s="179" t="s">
        <v>421</v>
      </c>
      <c r="J70" s="180">
        <v>328</v>
      </c>
      <c r="K70" s="180">
        <v>235</v>
      </c>
      <c r="L70" s="180">
        <v>342</v>
      </c>
      <c r="M70" s="180">
        <v>359</v>
      </c>
      <c r="N70" s="180">
        <v>376</v>
      </c>
    </row>
    <row r="71" spans="1:14" s="163" customFormat="1" ht="48" x14ac:dyDescent="0.2">
      <c r="A71" s="176"/>
      <c r="B71" s="178"/>
      <c r="C71" s="178"/>
      <c r="D71" s="178"/>
      <c r="E71" s="178"/>
      <c r="F71" s="178"/>
      <c r="G71" s="178"/>
      <c r="H71" s="178"/>
      <c r="I71" s="179" t="s">
        <v>422</v>
      </c>
      <c r="J71" s="180">
        <v>175</v>
      </c>
      <c r="K71" s="180">
        <v>60</v>
      </c>
      <c r="L71" s="180">
        <v>150</v>
      </c>
      <c r="M71" s="180">
        <v>158</v>
      </c>
      <c r="N71" s="180">
        <v>166</v>
      </c>
    </row>
    <row r="72" spans="1:14" s="163" customFormat="1" ht="36" x14ac:dyDescent="0.2">
      <c r="A72" s="176"/>
      <c r="B72" s="178"/>
      <c r="C72" s="178"/>
      <c r="D72" s="178"/>
      <c r="E72" s="178"/>
      <c r="F72" s="178"/>
      <c r="G72" s="178"/>
      <c r="H72" s="178"/>
      <c r="I72" s="179" t="s">
        <v>423</v>
      </c>
      <c r="J72" s="180">
        <v>0</v>
      </c>
      <c r="K72" s="180">
        <v>2</v>
      </c>
      <c r="L72" s="180">
        <v>3</v>
      </c>
      <c r="M72" s="180">
        <v>3</v>
      </c>
      <c r="N72" s="180">
        <v>3</v>
      </c>
    </row>
    <row r="73" spans="1:14" s="163" customFormat="1" ht="18.75" customHeight="1" x14ac:dyDescent="0.2">
      <c r="A73" s="176"/>
      <c r="B73" s="178"/>
      <c r="C73" s="178"/>
      <c r="D73" s="178"/>
      <c r="E73" s="178"/>
      <c r="F73" s="178"/>
      <c r="G73" s="178"/>
      <c r="H73" s="178"/>
      <c r="I73" s="179" t="s">
        <v>424</v>
      </c>
      <c r="J73" s="180">
        <v>46</v>
      </c>
      <c r="K73" s="180">
        <v>9</v>
      </c>
      <c r="L73" s="180">
        <v>13</v>
      </c>
      <c r="M73" s="180">
        <v>13</v>
      </c>
      <c r="N73" s="180">
        <v>13</v>
      </c>
    </row>
    <row r="74" spans="1:14" s="163" customFormat="1" ht="18.75" customHeight="1" x14ac:dyDescent="0.2">
      <c r="A74" s="176"/>
      <c r="B74" s="178"/>
      <c r="C74" s="178"/>
      <c r="D74" s="178"/>
      <c r="E74" s="178"/>
      <c r="F74" s="178"/>
      <c r="G74" s="178"/>
      <c r="H74" s="178"/>
      <c r="I74" s="179" t="s">
        <v>425</v>
      </c>
      <c r="J74" s="180">
        <v>542</v>
      </c>
      <c r="K74" s="180">
        <v>308</v>
      </c>
      <c r="L74" s="180">
        <v>420</v>
      </c>
      <c r="M74" s="180">
        <v>441</v>
      </c>
      <c r="N74" s="180">
        <v>462</v>
      </c>
    </row>
    <row r="75" spans="1:14" s="163" customFormat="1" ht="18.75" customHeight="1" x14ac:dyDescent="0.2">
      <c r="A75" s="176"/>
      <c r="B75" s="178"/>
      <c r="C75" s="178"/>
      <c r="D75" s="178"/>
      <c r="E75" s="178"/>
      <c r="F75" s="178"/>
      <c r="G75" s="178"/>
      <c r="H75" s="178"/>
      <c r="I75" s="179" t="s">
        <v>426</v>
      </c>
      <c r="J75" s="180">
        <v>205</v>
      </c>
      <c r="K75" s="180">
        <v>87</v>
      </c>
      <c r="L75" s="180">
        <v>165</v>
      </c>
      <c r="M75" s="180">
        <v>174</v>
      </c>
      <c r="N75" s="180">
        <v>183</v>
      </c>
    </row>
    <row r="76" spans="1:14" s="163" customFormat="1" ht="36" x14ac:dyDescent="0.2">
      <c r="A76" s="176"/>
      <c r="B76" s="178"/>
      <c r="C76" s="178"/>
      <c r="D76" s="178"/>
      <c r="E76" s="178"/>
      <c r="F76" s="178"/>
      <c r="G76" s="178"/>
      <c r="H76" s="178"/>
      <c r="I76" s="179" t="s">
        <v>427</v>
      </c>
      <c r="J76" s="180">
        <v>126</v>
      </c>
      <c r="K76" s="180">
        <v>87</v>
      </c>
      <c r="L76" s="180">
        <v>127</v>
      </c>
      <c r="M76" s="180">
        <v>133</v>
      </c>
      <c r="N76" s="180">
        <v>139</v>
      </c>
    </row>
    <row r="77" spans="1:14" s="163" customFormat="1" ht="36" x14ac:dyDescent="0.2">
      <c r="A77" s="176"/>
      <c r="B77" s="178"/>
      <c r="C77" s="178"/>
      <c r="D77" s="178"/>
      <c r="E77" s="178"/>
      <c r="F77" s="178"/>
      <c r="G77" s="178"/>
      <c r="H77" s="178"/>
      <c r="I77" s="179" t="s">
        <v>428</v>
      </c>
      <c r="J77" s="180">
        <v>42</v>
      </c>
      <c r="K77" s="180">
        <v>5</v>
      </c>
      <c r="L77" s="180">
        <v>6</v>
      </c>
      <c r="M77" s="180">
        <v>6</v>
      </c>
      <c r="N77" s="180">
        <v>6</v>
      </c>
    </row>
    <row r="78" spans="1:14" s="163" customFormat="1" ht="24" x14ac:dyDescent="0.2">
      <c r="A78" s="176"/>
      <c r="B78" s="178"/>
      <c r="C78" s="178"/>
      <c r="D78" s="178"/>
      <c r="E78" s="178"/>
      <c r="F78" s="178"/>
      <c r="G78" s="178"/>
      <c r="H78" s="178"/>
      <c r="I78" s="179" t="s">
        <v>429</v>
      </c>
      <c r="J78" s="180">
        <v>0</v>
      </c>
      <c r="K78" s="180">
        <v>5</v>
      </c>
      <c r="L78" s="180">
        <v>6</v>
      </c>
      <c r="M78" s="180">
        <v>6</v>
      </c>
      <c r="N78" s="180">
        <v>6</v>
      </c>
    </row>
    <row r="79" spans="1:14" s="163" customFormat="1" ht="18.75" customHeight="1" x14ac:dyDescent="0.2">
      <c r="A79" s="176"/>
      <c r="B79" s="178"/>
      <c r="C79" s="178"/>
      <c r="D79" s="178"/>
      <c r="E79" s="178"/>
      <c r="F79" s="178"/>
      <c r="G79" s="178"/>
      <c r="H79" s="178"/>
      <c r="I79" s="179" t="s">
        <v>430</v>
      </c>
      <c r="J79" s="180">
        <v>238</v>
      </c>
      <c r="K79" s="180">
        <v>186</v>
      </c>
      <c r="L79" s="180">
        <v>325</v>
      </c>
      <c r="M79" s="180">
        <v>341</v>
      </c>
      <c r="N79" s="180">
        <v>357</v>
      </c>
    </row>
    <row r="80" spans="1:14" s="163" customFormat="1" ht="18.75" customHeight="1" x14ac:dyDescent="0.2">
      <c r="A80" s="176"/>
      <c r="B80" s="178"/>
      <c r="C80" s="178"/>
      <c r="D80" s="178"/>
      <c r="E80" s="178"/>
      <c r="F80" s="178"/>
      <c r="G80" s="178"/>
      <c r="H80" s="178"/>
      <c r="I80" s="179" t="s">
        <v>431</v>
      </c>
      <c r="J80" s="180">
        <v>104</v>
      </c>
      <c r="K80" s="180">
        <v>115</v>
      </c>
      <c r="L80" s="180">
        <v>296</v>
      </c>
      <c r="M80" s="180">
        <v>311</v>
      </c>
      <c r="N80" s="180">
        <v>326</v>
      </c>
    </row>
    <row r="81" spans="1:14" s="163" customFormat="1" ht="39.75" customHeight="1" x14ac:dyDescent="0.2">
      <c r="A81" s="176"/>
      <c r="B81" s="178"/>
      <c r="C81" s="178"/>
      <c r="D81" s="178"/>
      <c r="E81" s="178"/>
      <c r="F81" s="178"/>
      <c r="G81" s="178"/>
      <c r="H81" s="178"/>
      <c r="I81" s="179" t="s">
        <v>432</v>
      </c>
      <c r="J81" s="180">
        <v>916</v>
      </c>
      <c r="K81" s="180">
        <v>1033</v>
      </c>
      <c r="L81" s="180">
        <v>1850</v>
      </c>
      <c r="M81" s="180">
        <v>1942</v>
      </c>
      <c r="N81" s="180">
        <v>2034</v>
      </c>
    </row>
    <row r="82" spans="1:14" s="163" customFormat="1" ht="24" x14ac:dyDescent="0.2">
      <c r="A82" s="176"/>
      <c r="B82" s="178"/>
      <c r="C82" s="178"/>
      <c r="D82" s="178"/>
      <c r="E82" s="178"/>
      <c r="F82" s="178"/>
      <c r="G82" s="178"/>
      <c r="H82" s="178"/>
      <c r="I82" s="179" t="s">
        <v>433</v>
      </c>
      <c r="J82" s="180">
        <v>107</v>
      </c>
      <c r="K82" s="180">
        <v>86</v>
      </c>
      <c r="L82" s="180">
        <v>126</v>
      </c>
      <c r="M82" s="180">
        <v>132</v>
      </c>
      <c r="N82" s="180">
        <v>138</v>
      </c>
    </row>
    <row r="83" spans="1:14" s="163" customFormat="1" ht="36" x14ac:dyDescent="0.2">
      <c r="A83" s="176"/>
      <c r="B83" s="178"/>
      <c r="C83" s="178"/>
      <c r="D83" s="178"/>
      <c r="E83" s="178"/>
      <c r="F83" s="178"/>
      <c r="G83" s="178"/>
      <c r="H83" s="178"/>
      <c r="I83" s="179" t="s">
        <v>434</v>
      </c>
      <c r="J83" s="180">
        <v>10</v>
      </c>
      <c r="K83" s="180">
        <v>2</v>
      </c>
      <c r="L83" s="180">
        <v>60</v>
      </c>
      <c r="M83" s="180">
        <v>58</v>
      </c>
      <c r="N83" s="180">
        <v>61</v>
      </c>
    </row>
    <row r="84" spans="1:14" s="163" customFormat="1" ht="24" x14ac:dyDescent="0.2">
      <c r="A84" s="176"/>
      <c r="B84" s="178"/>
      <c r="C84" s="178"/>
      <c r="D84" s="178"/>
      <c r="E84" s="178"/>
      <c r="F84" s="178"/>
      <c r="G84" s="178"/>
      <c r="H84" s="178"/>
      <c r="I84" s="179" t="s">
        <v>435</v>
      </c>
      <c r="J84" s="180">
        <v>1</v>
      </c>
      <c r="K84" s="180">
        <v>1</v>
      </c>
      <c r="L84" s="180">
        <v>1</v>
      </c>
      <c r="M84" s="180">
        <v>1</v>
      </c>
      <c r="N84" s="180">
        <v>1</v>
      </c>
    </row>
    <row r="85" spans="1:14" s="163" customFormat="1" ht="24" x14ac:dyDescent="0.2">
      <c r="A85" s="176"/>
      <c r="B85" s="178"/>
      <c r="C85" s="178"/>
      <c r="D85" s="178"/>
      <c r="E85" s="178"/>
      <c r="F85" s="178"/>
      <c r="G85" s="178"/>
      <c r="H85" s="178"/>
      <c r="I85" s="179" t="s">
        <v>436</v>
      </c>
      <c r="J85" s="180">
        <v>362</v>
      </c>
      <c r="K85" s="180">
        <v>108</v>
      </c>
      <c r="L85" s="180">
        <v>250</v>
      </c>
      <c r="M85" s="180">
        <v>262</v>
      </c>
      <c r="N85" s="180">
        <v>274</v>
      </c>
    </row>
    <row r="86" spans="1:14" s="163" customFormat="1" ht="24" x14ac:dyDescent="0.2">
      <c r="A86" s="176"/>
      <c r="B86" s="178"/>
      <c r="C86" s="178"/>
      <c r="D86" s="178"/>
      <c r="E86" s="178"/>
      <c r="F86" s="178"/>
      <c r="G86" s="178"/>
      <c r="H86" s="178"/>
      <c r="I86" s="179" t="s">
        <v>437</v>
      </c>
      <c r="J86" s="180">
        <v>173</v>
      </c>
      <c r="K86" s="180">
        <v>160</v>
      </c>
      <c r="L86" s="180">
        <v>240</v>
      </c>
      <c r="M86" s="180">
        <v>252</v>
      </c>
      <c r="N86" s="180">
        <v>264</v>
      </c>
    </row>
    <row r="87" spans="1:14" s="163" customFormat="1" ht="36" x14ac:dyDescent="0.2">
      <c r="A87" s="176"/>
      <c r="B87" s="178"/>
      <c r="C87" s="178"/>
      <c r="D87" s="178"/>
      <c r="E87" s="178"/>
      <c r="F87" s="178"/>
      <c r="G87" s="178"/>
      <c r="H87" s="178"/>
      <c r="I87" s="179" t="s">
        <v>438</v>
      </c>
      <c r="J87" s="180">
        <v>76</v>
      </c>
      <c r="K87" s="180">
        <v>10</v>
      </c>
      <c r="L87" s="180">
        <v>24</v>
      </c>
      <c r="M87" s="180">
        <v>26</v>
      </c>
      <c r="N87" s="180">
        <v>28</v>
      </c>
    </row>
    <row r="88" spans="1:14" s="163" customFormat="1" ht="18.75" customHeight="1" x14ac:dyDescent="0.2">
      <c r="A88" s="176"/>
      <c r="B88" s="178"/>
      <c r="C88" s="178"/>
      <c r="D88" s="178"/>
      <c r="E88" s="178"/>
      <c r="F88" s="178"/>
      <c r="G88" s="178"/>
      <c r="H88" s="178"/>
      <c r="I88" s="179" t="s">
        <v>439</v>
      </c>
      <c r="J88" s="180">
        <v>101</v>
      </c>
      <c r="K88" s="180">
        <v>270</v>
      </c>
      <c r="L88" s="180">
        <v>85</v>
      </c>
      <c r="M88" s="180">
        <v>90</v>
      </c>
      <c r="N88" s="180">
        <v>95</v>
      </c>
    </row>
    <row r="89" spans="1:14" s="163" customFormat="1" ht="18.75" customHeight="1" x14ac:dyDescent="0.2">
      <c r="A89" s="176"/>
      <c r="B89" s="178"/>
      <c r="C89" s="178"/>
      <c r="D89" s="178"/>
      <c r="E89" s="178"/>
      <c r="F89" s="178"/>
      <c r="G89" s="178"/>
      <c r="H89" s="178"/>
      <c r="I89" s="179" t="s">
        <v>440</v>
      </c>
      <c r="J89" s="180">
        <v>595</v>
      </c>
      <c r="K89" s="180">
        <v>398</v>
      </c>
      <c r="L89" s="180">
        <v>300</v>
      </c>
      <c r="M89" s="180">
        <v>315</v>
      </c>
      <c r="N89" s="180">
        <v>330</v>
      </c>
    </row>
    <row r="90" spans="1:14" s="163" customFormat="1" ht="18.75" customHeight="1" x14ac:dyDescent="0.2">
      <c r="A90" s="176"/>
      <c r="B90" s="178"/>
      <c r="C90" s="178"/>
      <c r="D90" s="178"/>
      <c r="E90" s="178"/>
      <c r="F90" s="178"/>
      <c r="G90" s="178"/>
      <c r="H90" s="178"/>
      <c r="I90" s="179" t="s">
        <v>441</v>
      </c>
      <c r="J90" s="180">
        <v>0</v>
      </c>
      <c r="K90" s="180">
        <v>5</v>
      </c>
      <c r="L90" s="180">
        <v>10</v>
      </c>
      <c r="M90" s="180">
        <v>11</v>
      </c>
      <c r="N90" s="180">
        <v>12</v>
      </c>
    </row>
    <row r="91" spans="1:14" s="163" customFormat="1" ht="18.75" customHeight="1" x14ac:dyDescent="0.2">
      <c r="A91" s="176"/>
      <c r="B91" s="178"/>
      <c r="C91" s="178"/>
      <c r="D91" s="178"/>
      <c r="E91" s="178"/>
      <c r="F91" s="178"/>
      <c r="G91" s="178"/>
      <c r="H91" s="178"/>
      <c r="I91" s="179" t="s">
        <v>442</v>
      </c>
      <c r="J91" s="180">
        <v>5</v>
      </c>
      <c r="K91" s="180">
        <v>57</v>
      </c>
      <c r="L91" s="180">
        <v>73</v>
      </c>
      <c r="M91" s="180">
        <v>78</v>
      </c>
      <c r="N91" s="180">
        <v>82</v>
      </c>
    </row>
    <row r="92" spans="1:14" s="163" customFormat="1" ht="24" x14ac:dyDescent="0.2">
      <c r="A92" s="176"/>
      <c r="B92" s="178"/>
      <c r="C92" s="178"/>
      <c r="D92" s="178"/>
      <c r="E92" s="178"/>
      <c r="F92" s="178"/>
      <c r="G92" s="178"/>
      <c r="H92" s="178"/>
      <c r="I92" s="179" t="s">
        <v>443</v>
      </c>
      <c r="J92" s="180">
        <v>9</v>
      </c>
      <c r="K92" s="180">
        <v>15</v>
      </c>
      <c r="L92" s="180">
        <v>19</v>
      </c>
      <c r="M92" s="180">
        <v>19.95</v>
      </c>
      <c r="N92" s="180">
        <v>20.9</v>
      </c>
    </row>
    <row r="93" spans="1:14" s="163" customFormat="1" ht="24" x14ac:dyDescent="0.2">
      <c r="A93" s="176"/>
      <c r="B93" s="178"/>
      <c r="C93" s="178"/>
      <c r="D93" s="178"/>
      <c r="E93" s="178"/>
      <c r="F93" s="178"/>
      <c r="G93" s="178"/>
      <c r="H93" s="178"/>
      <c r="I93" s="179" t="s">
        <v>444</v>
      </c>
      <c r="J93" s="180">
        <v>42</v>
      </c>
      <c r="K93" s="180">
        <v>49</v>
      </c>
      <c r="L93" s="180">
        <v>30</v>
      </c>
      <c r="M93" s="180">
        <v>32</v>
      </c>
      <c r="N93" s="180">
        <v>33</v>
      </c>
    </row>
    <row r="94" spans="1:14" s="163" customFormat="1" ht="36" x14ac:dyDescent="0.2">
      <c r="A94" s="176"/>
      <c r="B94" s="178"/>
      <c r="C94" s="178"/>
      <c r="D94" s="178"/>
      <c r="E94" s="178"/>
      <c r="F94" s="178"/>
      <c r="G94" s="178"/>
      <c r="H94" s="178"/>
      <c r="I94" s="179" t="s">
        <v>445</v>
      </c>
      <c r="J94" s="180">
        <v>105</v>
      </c>
      <c r="K94" s="180">
        <v>31</v>
      </c>
      <c r="L94" s="180">
        <v>50</v>
      </c>
      <c r="M94" s="180">
        <v>53</v>
      </c>
      <c r="N94" s="180">
        <v>56</v>
      </c>
    </row>
    <row r="95" spans="1:14" s="163" customFormat="1" ht="24" x14ac:dyDescent="0.2">
      <c r="A95" s="176"/>
      <c r="B95" s="178"/>
      <c r="C95" s="178"/>
      <c r="D95" s="178"/>
      <c r="E95" s="178"/>
      <c r="F95" s="178"/>
      <c r="G95" s="178"/>
      <c r="H95" s="178"/>
      <c r="I95" s="179" t="s">
        <v>446</v>
      </c>
      <c r="J95" s="180">
        <v>67</v>
      </c>
      <c r="K95" s="180">
        <v>20</v>
      </c>
      <c r="L95" s="180">
        <v>100</v>
      </c>
      <c r="M95" s="180">
        <v>105</v>
      </c>
      <c r="N95" s="180">
        <v>110</v>
      </c>
    </row>
    <row r="96" spans="1:14" s="163" customFormat="1" ht="24" x14ac:dyDescent="0.2">
      <c r="A96" s="176"/>
      <c r="B96" s="178"/>
      <c r="C96" s="178"/>
      <c r="D96" s="178"/>
      <c r="E96" s="178"/>
      <c r="F96" s="178"/>
      <c r="G96" s="178"/>
      <c r="H96" s="178"/>
      <c r="I96" s="179" t="s">
        <v>447</v>
      </c>
      <c r="J96" s="180">
        <v>67</v>
      </c>
      <c r="K96" s="180">
        <v>45</v>
      </c>
      <c r="L96" s="180">
        <v>58</v>
      </c>
      <c r="M96" s="180">
        <v>61</v>
      </c>
      <c r="N96" s="180">
        <v>64</v>
      </c>
    </row>
    <row r="97" spans="1:14" s="163" customFormat="1" ht="18.75" customHeight="1" x14ac:dyDescent="0.2">
      <c r="A97" s="176"/>
      <c r="B97" s="178"/>
      <c r="C97" s="178"/>
      <c r="D97" s="178"/>
      <c r="E97" s="178"/>
      <c r="F97" s="178"/>
      <c r="G97" s="178"/>
      <c r="H97" s="178"/>
      <c r="I97" s="179" t="s">
        <v>448</v>
      </c>
      <c r="J97" s="180">
        <v>41</v>
      </c>
      <c r="K97" s="180">
        <v>100</v>
      </c>
      <c r="L97" s="180">
        <v>12</v>
      </c>
      <c r="M97" s="180">
        <v>13</v>
      </c>
      <c r="N97" s="180">
        <v>14</v>
      </c>
    </row>
    <row r="98" spans="1:14" s="163" customFormat="1" ht="18.75" customHeight="1" x14ac:dyDescent="0.2">
      <c r="A98" s="176"/>
      <c r="B98" s="178"/>
      <c r="C98" s="178"/>
      <c r="D98" s="178"/>
      <c r="E98" s="178"/>
      <c r="F98" s="178"/>
      <c r="G98" s="178"/>
      <c r="H98" s="178"/>
      <c r="I98" s="179" t="s">
        <v>449</v>
      </c>
      <c r="J98" s="180">
        <v>544</v>
      </c>
      <c r="K98" s="180">
        <v>256</v>
      </c>
      <c r="L98" s="180">
        <v>565</v>
      </c>
      <c r="M98" s="180">
        <v>580</v>
      </c>
      <c r="N98" s="180">
        <v>608</v>
      </c>
    </row>
    <row r="99" spans="1:14" s="163" customFormat="1" ht="24" x14ac:dyDescent="0.2">
      <c r="A99" s="176"/>
      <c r="B99" s="178"/>
      <c r="C99" s="178"/>
      <c r="D99" s="178"/>
      <c r="E99" s="178"/>
      <c r="F99" s="178"/>
      <c r="G99" s="178"/>
      <c r="H99" s="178"/>
      <c r="I99" s="179" t="s">
        <v>450</v>
      </c>
      <c r="J99" s="180">
        <v>967</v>
      </c>
      <c r="K99" s="180">
        <v>1293</v>
      </c>
      <c r="L99" s="180">
        <v>721</v>
      </c>
      <c r="M99" s="180">
        <v>757</v>
      </c>
      <c r="N99" s="180">
        <v>816</v>
      </c>
    </row>
    <row r="100" spans="1:14" s="163" customFormat="1" ht="18.75" customHeight="1" x14ac:dyDescent="0.2">
      <c r="A100" s="176"/>
      <c r="B100" s="178"/>
      <c r="C100" s="178"/>
      <c r="D100" s="178"/>
      <c r="E100" s="178"/>
      <c r="F100" s="178"/>
      <c r="G100" s="178"/>
      <c r="H100" s="178"/>
      <c r="I100" s="179" t="s">
        <v>451</v>
      </c>
      <c r="J100" s="180">
        <v>213</v>
      </c>
      <c r="K100" s="180">
        <v>152</v>
      </c>
      <c r="L100" s="180">
        <v>239</v>
      </c>
      <c r="M100" s="180">
        <v>251</v>
      </c>
      <c r="N100" s="180">
        <v>262</v>
      </c>
    </row>
    <row r="101" spans="1:14" s="163" customFormat="1" ht="18.75" customHeight="1" x14ac:dyDescent="0.2">
      <c r="A101" s="176"/>
      <c r="B101" s="178"/>
      <c r="C101" s="178"/>
      <c r="D101" s="178"/>
      <c r="E101" s="178"/>
      <c r="F101" s="178"/>
      <c r="G101" s="178"/>
      <c r="H101" s="178"/>
      <c r="I101" s="179" t="s">
        <v>452</v>
      </c>
      <c r="J101" s="180">
        <v>410</v>
      </c>
      <c r="K101" s="180">
        <v>602</v>
      </c>
      <c r="L101" s="180">
        <v>388</v>
      </c>
      <c r="M101" s="180">
        <v>410</v>
      </c>
      <c r="N101" s="180">
        <v>429</v>
      </c>
    </row>
    <row r="102" spans="1:14" s="163" customFormat="1" ht="18.75" customHeight="1" x14ac:dyDescent="0.2">
      <c r="A102" s="176"/>
      <c r="B102" s="178"/>
      <c r="C102" s="178"/>
      <c r="D102" s="178"/>
      <c r="E102" s="178"/>
      <c r="F102" s="178"/>
      <c r="G102" s="178"/>
      <c r="H102" s="178"/>
      <c r="I102" s="179" t="s">
        <v>453</v>
      </c>
      <c r="J102" s="180">
        <v>0</v>
      </c>
      <c r="K102" s="180">
        <v>75</v>
      </c>
      <c r="L102" s="180">
        <v>6</v>
      </c>
      <c r="M102" s="180">
        <v>6</v>
      </c>
      <c r="N102" s="180">
        <v>6</v>
      </c>
    </row>
    <row r="103" spans="1:14" s="163" customFormat="1" ht="18.75" customHeight="1" x14ac:dyDescent="0.2">
      <c r="A103" s="176"/>
      <c r="B103" s="178"/>
      <c r="C103" s="178"/>
      <c r="D103" s="178"/>
      <c r="E103" s="178"/>
      <c r="F103" s="178"/>
      <c r="G103" s="178"/>
      <c r="H103" s="178"/>
      <c r="I103" s="179" t="s">
        <v>454</v>
      </c>
      <c r="J103" s="180">
        <v>0</v>
      </c>
      <c r="K103" s="180">
        <v>39</v>
      </c>
      <c r="L103" s="180">
        <v>4</v>
      </c>
      <c r="M103" s="180">
        <v>4</v>
      </c>
      <c r="N103" s="180">
        <v>4</v>
      </c>
    </row>
    <row r="104" spans="1:14" s="163" customFormat="1" ht="18.75" customHeight="1" x14ac:dyDescent="0.2">
      <c r="A104" s="176"/>
      <c r="B104" s="178"/>
      <c r="C104" s="178"/>
      <c r="D104" s="178"/>
      <c r="E104" s="178"/>
      <c r="F104" s="178"/>
      <c r="G104" s="178"/>
      <c r="H104" s="178"/>
      <c r="I104" s="179" t="s">
        <v>455</v>
      </c>
      <c r="J104" s="180">
        <v>345</v>
      </c>
      <c r="K104" s="180">
        <v>301</v>
      </c>
      <c r="L104" s="180">
        <v>314</v>
      </c>
      <c r="M104" s="180">
        <v>326</v>
      </c>
      <c r="N104" s="180">
        <v>342</v>
      </c>
    </row>
    <row r="105" spans="1:14" s="163" customFormat="1" ht="18.75" customHeight="1" x14ac:dyDescent="0.2">
      <c r="A105" s="176"/>
      <c r="B105" s="178"/>
      <c r="C105" s="178"/>
      <c r="D105" s="178"/>
      <c r="E105" s="178"/>
      <c r="F105" s="178"/>
      <c r="G105" s="178"/>
      <c r="H105" s="178"/>
      <c r="I105" s="179" t="s">
        <v>456</v>
      </c>
      <c r="J105" s="180">
        <v>8</v>
      </c>
      <c r="K105" s="180">
        <v>79</v>
      </c>
      <c r="L105" s="180">
        <v>4</v>
      </c>
      <c r="M105" s="180">
        <v>4</v>
      </c>
      <c r="N105" s="180">
        <v>4</v>
      </c>
    </row>
    <row r="106" spans="1:14" s="163" customFormat="1" ht="18.75" customHeight="1" x14ac:dyDescent="0.2">
      <c r="A106" s="176"/>
      <c r="B106" s="178"/>
      <c r="C106" s="178"/>
      <c r="D106" s="178"/>
      <c r="E106" s="178"/>
      <c r="F106" s="178"/>
      <c r="G106" s="178"/>
      <c r="H106" s="178"/>
      <c r="I106" s="179" t="s">
        <v>457</v>
      </c>
      <c r="J106" s="180">
        <v>0</v>
      </c>
      <c r="K106" s="180">
        <v>34</v>
      </c>
      <c r="L106" s="180">
        <v>22</v>
      </c>
      <c r="M106" s="180">
        <v>24</v>
      </c>
      <c r="N106" s="180">
        <v>26</v>
      </c>
    </row>
    <row r="107" spans="1:14" s="163" customFormat="1" ht="18.75" customHeight="1" x14ac:dyDescent="0.2">
      <c r="A107" s="176"/>
      <c r="B107" s="178"/>
      <c r="C107" s="178"/>
      <c r="D107" s="178"/>
      <c r="E107" s="178"/>
      <c r="F107" s="178"/>
      <c r="G107" s="178"/>
      <c r="H107" s="178"/>
      <c r="I107" s="179" t="s">
        <v>458</v>
      </c>
      <c r="J107" s="180">
        <v>0</v>
      </c>
      <c r="K107" s="180">
        <v>14</v>
      </c>
      <c r="L107" s="180">
        <v>42</v>
      </c>
      <c r="M107" s="180">
        <v>44</v>
      </c>
      <c r="N107" s="180">
        <v>46</v>
      </c>
    </row>
    <row r="108" spans="1:14" s="163" customFormat="1" ht="18.75" customHeight="1" x14ac:dyDescent="0.2">
      <c r="A108" s="176"/>
      <c r="B108" s="178"/>
      <c r="C108" s="178"/>
      <c r="D108" s="178"/>
      <c r="E108" s="178"/>
      <c r="F108" s="178"/>
      <c r="G108" s="178"/>
      <c r="H108" s="178"/>
      <c r="I108" s="179" t="s">
        <v>459</v>
      </c>
      <c r="J108" s="180">
        <v>0</v>
      </c>
      <c r="K108" s="180">
        <v>20</v>
      </c>
      <c r="L108" s="180">
        <v>4</v>
      </c>
      <c r="M108" s="180">
        <v>4</v>
      </c>
      <c r="N108" s="180">
        <v>4</v>
      </c>
    </row>
    <row r="109" spans="1:14" s="163" customFormat="1" ht="18.75" customHeight="1" x14ac:dyDescent="0.2">
      <c r="A109" s="176"/>
      <c r="B109" s="178"/>
      <c r="C109" s="178"/>
      <c r="D109" s="178"/>
      <c r="E109" s="178"/>
      <c r="F109" s="178"/>
      <c r="G109" s="178"/>
      <c r="H109" s="178"/>
      <c r="I109" s="179" t="s">
        <v>460</v>
      </c>
      <c r="J109" s="180">
        <v>0</v>
      </c>
      <c r="K109" s="180">
        <v>22</v>
      </c>
      <c r="L109" s="180">
        <v>4</v>
      </c>
      <c r="M109" s="180">
        <v>5</v>
      </c>
      <c r="N109" s="180">
        <v>6</v>
      </c>
    </row>
    <row r="110" spans="1:14" s="163" customFormat="1" ht="18.75" customHeight="1" x14ac:dyDescent="0.2">
      <c r="A110" s="176"/>
      <c r="B110" s="178"/>
      <c r="C110" s="178"/>
      <c r="D110" s="178"/>
      <c r="E110" s="178"/>
      <c r="F110" s="178"/>
      <c r="G110" s="178"/>
      <c r="H110" s="178"/>
      <c r="I110" s="179" t="s">
        <v>461</v>
      </c>
      <c r="J110" s="180">
        <v>6</v>
      </c>
      <c r="K110" s="180">
        <v>34</v>
      </c>
      <c r="L110" s="180">
        <v>10</v>
      </c>
      <c r="M110" s="180">
        <v>11</v>
      </c>
      <c r="N110" s="180">
        <v>12</v>
      </c>
    </row>
    <row r="111" spans="1:14" s="163" customFormat="1" ht="18.75" customHeight="1" x14ac:dyDescent="0.2">
      <c r="A111" s="176"/>
      <c r="B111" s="178"/>
      <c r="C111" s="178"/>
      <c r="D111" s="178"/>
      <c r="E111" s="178"/>
      <c r="F111" s="178"/>
      <c r="G111" s="178"/>
      <c r="H111" s="178"/>
      <c r="I111" s="179" t="s">
        <v>462</v>
      </c>
      <c r="J111" s="180">
        <v>68</v>
      </c>
      <c r="K111" s="180">
        <v>43</v>
      </c>
      <c r="L111" s="180">
        <v>44</v>
      </c>
      <c r="M111" s="180">
        <v>46</v>
      </c>
      <c r="N111" s="180">
        <v>49</v>
      </c>
    </row>
    <row r="112" spans="1:14" s="163" customFormat="1" ht="18.75" customHeight="1" x14ac:dyDescent="0.2">
      <c r="A112" s="176"/>
      <c r="B112" s="178"/>
      <c r="C112" s="178"/>
      <c r="D112" s="178"/>
      <c r="E112" s="178"/>
      <c r="F112" s="178"/>
      <c r="G112" s="178"/>
      <c r="H112" s="178"/>
      <c r="I112" s="179" t="s">
        <v>463</v>
      </c>
      <c r="J112" s="180">
        <v>43</v>
      </c>
      <c r="K112" s="180">
        <v>35</v>
      </c>
      <c r="L112" s="180">
        <v>26</v>
      </c>
      <c r="M112" s="180">
        <v>28</v>
      </c>
      <c r="N112" s="180">
        <v>32</v>
      </c>
    </row>
    <row r="113" spans="1:14" s="163" customFormat="1" ht="18.75" customHeight="1" x14ac:dyDescent="0.2">
      <c r="A113" s="176"/>
      <c r="B113" s="178"/>
      <c r="C113" s="178"/>
      <c r="D113" s="178"/>
      <c r="E113" s="178"/>
      <c r="F113" s="178"/>
      <c r="G113" s="178"/>
      <c r="H113" s="178"/>
      <c r="I113" s="179" t="s">
        <v>464</v>
      </c>
      <c r="J113" s="180">
        <v>75</v>
      </c>
      <c r="K113" s="180">
        <v>67</v>
      </c>
      <c r="L113" s="180">
        <v>90</v>
      </c>
      <c r="M113" s="180">
        <v>95</v>
      </c>
      <c r="N113" s="180">
        <v>100</v>
      </c>
    </row>
    <row r="114" spans="1:14" s="163" customFormat="1" ht="18.75" customHeight="1" x14ac:dyDescent="0.2">
      <c r="A114" s="176"/>
      <c r="B114" s="178"/>
      <c r="C114" s="178"/>
      <c r="D114" s="178"/>
      <c r="E114" s="178"/>
      <c r="F114" s="178"/>
      <c r="G114" s="178"/>
      <c r="H114" s="178"/>
      <c r="I114" s="179" t="s">
        <v>465</v>
      </c>
      <c r="J114" s="180">
        <v>55</v>
      </c>
      <c r="K114" s="180">
        <v>48</v>
      </c>
      <c r="L114" s="180">
        <v>53</v>
      </c>
      <c r="M114" s="180">
        <v>56</v>
      </c>
      <c r="N114" s="180">
        <v>59</v>
      </c>
    </row>
    <row r="115" spans="1:14" s="163" customFormat="1" ht="18.75" customHeight="1" x14ac:dyDescent="0.2">
      <c r="A115" s="176"/>
      <c r="B115" s="178"/>
      <c r="C115" s="178"/>
      <c r="D115" s="178"/>
      <c r="E115" s="178"/>
      <c r="F115" s="178"/>
      <c r="G115" s="178"/>
      <c r="H115" s="178"/>
      <c r="I115" s="179" t="s">
        <v>466</v>
      </c>
      <c r="J115" s="180">
        <v>1</v>
      </c>
      <c r="K115" s="180">
        <v>58</v>
      </c>
      <c r="L115" s="180">
        <v>16</v>
      </c>
      <c r="M115" s="180">
        <v>17</v>
      </c>
      <c r="N115" s="180">
        <v>18</v>
      </c>
    </row>
    <row r="116" spans="1:14" s="163" customFormat="1" ht="24" x14ac:dyDescent="0.2">
      <c r="A116" s="176"/>
      <c r="B116" s="178"/>
      <c r="C116" s="178"/>
      <c r="D116" s="178"/>
      <c r="E116" s="178"/>
      <c r="F116" s="178"/>
      <c r="G116" s="178"/>
      <c r="H116" s="178"/>
      <c r="I116" s="179" t="s">
        <v>467</v>
      </c>
      <c r="J116" s="180">
        <v>159</v>
      </c>
      <c r="K116" s="180">
        <v>31</v>
      </c>
      <c r="L116" s="180">
        <v>142</v>
      </c>
      <c r="M116" s="180">
        <v>149</v>
      </c>
      <c r="N116" s="180">
        <v>156</v>
      </c>
    </row>
    <row r="117" spans="1:14" s="163" customFormat="1" ht="36" x14ac:dyDescent="0.2">
      <c r="A117" s="176"/>
      <c r="B117" s="178"/>
      <c r="C117" s="178"/>
      <c r="D117" s="178"/>
      <c r="E117" s="178"/>
      <c r="F117" s="178"/>
      <c r="G117" s="178"/>
      <c r="H117" s="178"/>
      <c r="I117" s="179" t="s">
        <v>468</v>
      </c>
      <c r="J117" s="180">
        <v>0</v>
      </c>
      <c r="K117" s="180">
        <v>25</v>
      </c>
      <c r="L117" s="180">
        <v>4</v>
      </c>
      <c r="M117" s="180">
        <v>4</v>
      </c>
      <c r="N117" s="180">
        <v>4</v>
      </c>
    </row>
    <row r="118" spans="1:14" s="163" customFormat="1" ht="36" x14ac:dyDescent="0.2">
      <c r="A118" s="176"/>
      <c r="B118" s="178"/>
      <c r="C118" s="178"/>
      <c r="D118" s="178"/>
      <c r="E118" s="178"/>
      <c r="F118" s="178"/>
      <c r="G118" s="178"/>
      <c r="H118" s="178"/>
      <c r="I118" s="179" t="s">
        <v>469</v>
      </c>
      <c r="J118" s="180">
        <v>124</v>
      </c>
      <c r="K118" s="180">
        <v>62</v>
      </c>
      <c r="L118" s="180">
        <v>90</v>
      </c>
      <c r="M118" s="180">
        <v>95</v>
      </c>
      <c r="N118" s="180">
        <v>100</v>
      </c>
    </row>
    <row r="119" spans="1:14" s="163" customFormat="1" ht="24" x14ac:dyDescent="0.2">
      <c r="A119" s="176"/>
      <c r="B119" s="178"/>
      <c r="C119" s="178"/>
      <c r="D119" s="178"/>
      <c r="E119" s="178"/>
      <c r="F119" s="178"/>
      <c r="G119" s="178"/>
      <c r="H119" s="178"/>
      <c r="I119" s="179" t="s">
        <v>470</v>
      </c>
      <c r="J119" s="180">
        <v>0</v>
      </c>
      <c r="K119" s="180">
        <v>1</v>
      </c>
      <c r="L119" s="180">
        <v>4</v>
      </c>
      <c r="M119" s="180">
        <v>5</v>
      </c>
      <c r="N119" s="180">
        <v>8</v>
      </c>
    </row>
    <row r="120" spans="1:14" s="163" customFormat="1" ht="18.75" customHeight="1" x14ac:dyDescent="0.2">
      <c r="A120" s="176"/>
      <c r="B120" s="178"/>
      <c r="C120" s="178"/>
      <c r="D120" s="178"/>
      <c r="E120" s="178"/>
      <c r="F120" s="178"/>
      <c r="G120" s="178"/>
      <c r="H120" s="178"/>
      <c r="I120" s="179" t="s">
        <v>471</v>
      </c>
      <c r="J120" s="180">
        <v>0</v>
      </c>
      <c r="K120" s="180">
        <v>5</v>
      </c>
      <c r="L120" s="180">
        <v>4</v>
      </c>
      <c r="M120" s="180">
        <v>5</v>
      </c>
      <c r="N120" s="180">
        <v>8</v>
      </c>
    </row>
    <row r="121" spans="1:14" s="163" customFormat="1" ht="18.75" customHeight="1" x14ac:dyDescent="0.2">
      <c r="A121" s="176"/>
      <c r="B121" s="178"/>
      <c r="C121" s="178"/>
      <c r="D121" s="178"/>
      <c r="E121" s="178"/>
      <c r="F121" s="178"/>
      <c r="G121" s="178"/>
      <c r="H121" s="178"/>
      <c r="I121" s="179" t="s">
        <v>472</v>
      </c>
      <c r="J121" s="180">
        <v>0</v>
      </c>
      <c r="K121" s="180">
        <v>4</v>
      </c>
      <c r="L121" s="180">
        <v>4</v>
      </c>
      <c r="M121" s="180">
        <v>5</v>
      </c>
      <c r="N121" s="180">
        <v>8</v>
      </c>
    </row>
    <row r="122" spans="1:14" s="163" customFormat="1" ht="24" x14ac:dyDescent="0.2">
      <c r="A122" s="176"/>
      <c r="B122" s="178"/>
      <c r="C122" s="178"/>
      <c r="D122" s="178"/>
      <c r="E122" s="178"/>
      <c r="F122" s="178"/>
      <c r="G122" s="178"/>
      <c r="H122" s="178"/>
      <c r="I122" s="179" t="s">
        <v>473</v>
      </c>
      <c r="J122" s="180">
        <v>124</v>
      </c>
      <c r="K122" s="180">
        <v>44</v>
      </c>
      <c r="L122" s="180">
        <v>64</v>
      </c>
      <c r="M122" s="180">
        <v>67</v>
      </c>
      <c r="N122" s="180">
        <v>70</v>
      </c>
    </row>
    <row r="123" spans="1:14" s="163" customFormat="1" ht="14.25" customHeight="1" x14ac:dyDescent="0.2">
      <c r="A123" s="176"/>
      <c r="B123" s="178"/>
      <c r="C123" s="178"/>
      <c r="D123" s="178"/>
      <c r="E123" s="178"/>
      <c r="F123" s="178"/>
      <c r="G123" s="178"/>
      <c r="H123" s="178"/>
      <c r="I123" s="179" t="s">
        <v>474</v>
      </c>
      <c r="J123" s="180">
        <v>1</v>
      </c>
      <c r="K123" s="180">
        <v>15</v>
      </c>
      <c r="L123" s="180">
        <v>12</v>
      </c>
      <c r="M123" s="180">
        <v>13</v>
      </c>
      <c r="N123" s="180">
        <v>14</v>
      </c>
    </row>
    <row r="124" spans="1:14" s="163" customFormat="1" ht="15" customHeight="1" x14ac:dyDescent="0.2">
      <c r="A124" s="176"/>
      <c r="B124" s="178"/>
      <c r="C124" s="178"/>
      <c r="D124" s="178"/>
      <c r="E124" s="178"/>
      <c r="F124" s="178"/>
      <c r="G124" s="178"/>
      <c r="H124" s="178"/>
      <c r="I124" s="179" t="s">
        <v>475</v>
      </c>
      <c r="J124" s="180">
        <v>16</v>
      </c>
      <c r="K124" s="180">
        <v>12</v>
      </c>
      <c r="L124" s="180">
        <v>4</v>
      </c>
      <c r="M124" s="180">
        <v>4</v>
      </c>
      <c r="N124" s="180">
        <v>4</v>
      </c>
    </row>
    <row r="125" spans="1:14" s="163" customFormat="1" ht="14.25" customHeight="1" x14ac:dyDescent="0.2">
      <c r="A125" s="176"/>
      <c r="B125" s="178"/>
      <c r="C125" s="178"/>
      <c r="D125" s="178"/>
      <c r="E125" s="178"/>
      <c r="F125" s="178"/>
      <c r="G125" s="178"/>
      <c r="H125" s="178"/>
      <c r="I125" s="179" t="s">
        <v>476</v>
      </c>
      <c r="J125" s="180">
        <v>2</v>
      </c>
      <c r="K125" s="180">
        <v>3</v>
      </c>
      <c r="L125" s="180">
        <v>2</v>
      </c>
      <c r="M125" s="180">
        <v>2</v>
      </c>
      <c r="N125" s="180">
        <v>2</v>
      </c>
    </row>
    <row r="126" spans="1:14" s="163" customFormat="1" ht="15" customHeight="1" x14ac:dyDescent="0.2">
      <c r="A126" s="176"/>
      <c r="B126" s="178"/>
      <c r="C126" s="178"/>
      <c r="D126" s="178"/>
      <c r="E126" s="178"/>
      <c r="F126" s="178"/>
      <c r="G126" s="178"/>
      <c r="H126" s="178"/>
      <c r="I126" s="179" t="s">
        <v>477</v>
      </c>
      <c r="J126" s="180">
        <v>0</v>
      </c>
      <c r="K126" s="180">
        <v>5</v>
      </c>
      <c r="L126" s="180">
        <v>2</v>
      </c>
      <c r="M126" s="180">
        <v>2</v>
      </c>
      <c r="N126" s="180">
        <v>2</v>
      </c>
    </row>
    <row r="127" spans="1:14" s="163" customFormat="1" ht="15.75" customHeight="1" x14ac:dyDescent="0.2">
      <c r="A127" s="176"/>
      <c r="B127" s="178"/>
      <c r="C127" s="178"/>
      <c r="D127" s="178"/>
      <c r="E127" s="178"/>
      <c r="F127" s="178"/>
      <c r="G127" s="178"/>
      <c r="H127" s="178"/>
      <c r="I127" s="179" t="s">
        <v>478</v>
      </c>
      <c r="J127" s="180">
        <v>2</v>
      </c>
      <c r="K127" s="180">
        <v>3</v>
      </c>
      <c r="L127" s="180">
        <v>5</v>
      </c>
      <c r="M127" s="180">
        <v>5</v>
      </c>
      <c r="N127" s="180">
        <v>5</v>
      </c>
    </row>
    <row r="128" spans="1:14" s="163" customFormat="1" ht="15" customHeight="1" x14ac:dyDescent="0.2">
      <c r="A128" s="176"/>
      <c r="B128" s="178"/>
      <c r="C128" s="178"/>
      <c r="D128" s="178"/>
      <c r="E128" s="178"/>
      <c r="F128" s="178"/>
      <c r="G128" s="178"/>
      <c r="H128" s="178"/>
      <c r="I128" s="179" t="s">
        <v>479</v>
      </c>
      <c r="J128" s="180">
        <v>35</v>
      </c>
      <c r="K128" s="180">
        <v>20</v>
      </c>
      <c r="L128" s="180">
        <v>30</v>
      </c>
      <c r="M128" s="180">
        <v>32</v>
      </c>
      <c r="N128" s="180">
        <v>34</v>
      </c>
    </row>
    <row r="129" spans="1:14" s="163" customFormat="1" ht="48" x14ac:dyDescent="0.2">
      <c r="A129" s="176"/>
      <c r="B129" s="178"/>
      <c r="C129" s="178"/>
      <c r="D129" s="178"/>
      <c r="E129" s="178"/>
      <c r="F129" s="178"/>
      <c r="G129" s="178"/>
      <c r="H129" s="178"/>
      <c r="I129" s="179" t="s">
        <v>480</v>
      </c>
      <c r="J129" s="180">
        <v>0</v>
      </c>
      <c r="K129" s="180">
        <v>7</v>
      </c>
      <c r="L129" s="180">
        <v>8</v>
      </c>
      <c r="M129" s="180">
        <v>8</v>
      </c>
      <c r="N129" s="180">
        <v>8</v>
      </c>
    </row>
    <row r="130" spans="1:14" s="163" customFormat="1" ht="72" x14ac:dyDescent="0.2">
      <c r="A130" s="176"/>
      <c r="B130" s="178"/>
      <c r="C130" s="178"/>
      <c r="D130" s="178"/>
      <c r="E130" s="178"/>
      <c r="F130" s="178"/>
      <c r="G130" s="178"/>
      <c r="H130" s="178"/>
      <c r="I130" s="179" t="s">
        <v>481</v>
      </c>
      <c r="J130" s="180">
        <v>0</v>
      </c>
      <c r="K130" s="180">
        <v>6</v>
      </c>
      <c r="L130" s="180">
        <v>9</v>
      </c>
      <c r="M130" s="180">
        <v>9</v>
      </c>
      <c r="N130" s="180">
        <v>9</v>
      </c>
    </row>
    <row r="131" spans="1:14" s="163" customFormat="1" ht="18.75" customHeight="1" x14ac:dyDescent="0.2">
      <c r="A131" s="176"/>
      <c r="B131" s="178"/>
      <c r="C131" s="178"/>
      <c r="D131" s="178"/>
      <c r="E131" s="178"/>
      <c r="F131" s="178"/>
      <c r="G131" s="178"/>
      <c r="H131" s="178"/>
      <c r="I131" s="179" t="s">
        <v>482</v>
      </c>
      <c r="J131" s="180">
        <v>0</v>
      </c>
      <c r="K131" s="180">
        <v>3</v>
      </c>
      <c r="L131" s="180">
        <v>4</v>
      </c>
      <c r="M131" s="180">
        <v>4</v>
      </c>
      <c r="N131" s="180">
        <v>4</v>
      </c>
    </row>
    <row r="132" spans="1:14" s="163" customFormat="1" ht="18.75" customHeight="1" x14ac:dyDescent="0.2">
      <c r="A132" s="176"/>
      <c r="B132" s="178"/>
      <c r="C132" s="178"/>
      <c r="D132" s="178"/>
      <c r="E132" s="178"/>
      <c r="F132" s="178"/>
      <c r="G132" s="178"/>
      <c r="H132" s="178"/>
      <c r="I132" s="179" t="s">
        <v>483</v>
      </c>
      <c r="J132" s="180">
        <v>0</v>
      </c>
      <c r="K132" s="180">
        <v>2</v>
      </c>
      <c r="L132" s="180">
        <v>4</v>
      </c>
      <c r="M132" s="180">
        <v>4</v>
      </c>
      <c r="N132" s="180">
        <v>4</v>
      </c>
    </row>
    <row r="133" spans="1:14" s="163" customFormat="1" ht="18.75" customHeight="1" x14ac:dyDescent="0.2">
      <c r="A133" s="176"/>
      <c r="B133" s="178"/>
      <c r="C133" s="178"/>
      <c r="D133" s="178"/>
      <c r="E133" s="178"/>
      <c r="F133" s="178"/>
      <c r="G133" s="178"/>
      <c r="H133" s="178"/>
      <c r="I133" s="179" t="s">
        <v>484</v>
      </c>
      <c r="J133" s="180">
        <v>0</v>
      </c>
      <c r="K133" s="180">
        <v>2</v>
      </c>
      <c r="L133" s="180">
        <v>4</v>
      </c>
      <c r="M133" s="180">
        <v>4</v>
      </c>
      <c r="N133" s="180">
        <v>4</v>
      </c>
    </row>
    <row r="134" spans="1:14" s="163" customFormat="1" ht="18.75" customHeight="1" x14ac:dyDescent="0.2">
      <c r="A134" s="176"/>
      <c r="B134" s="178"/>
      <c r="C134" s="178"/>
      <c r="D134" s="178"/>
      <c r="E134" s="178"/>
      <c r="F134" s="178"/>
      <c r="G134" s="178"/>
      <c r="H134" s="178"/>
      <c r="I134" s="179" t="s">
        <v>485</v>
      </c>
      <c r="J134" s="180">
        <v>0</v>
      </c>
      <c r="K134" s="180">
        <v>2</v>
      </c>
      <c r="L134" s="180">
        <v>4</v>
      </c>
      <c r="M134" s="180">
        <v>4</v>
      </c>
      <c r="N134" s="180">
        <v>4</v>
      </c>
    </row>
    <row r="135" spans="1:14" s="163" customFormat="1" ht="18.75" customHeight="1" x14ac:dyDescent="0.2">
      <c r="A135" s="176"/>
      <c r="B135" s="178"/>
      <c r="C135" s="178"/>
      <c r="D135" s="178"/>
      <c r="E135" s="178"/>
      <c r="F135" s="178"/>
      <c r="G135" s="178"/>
      <c r="H135" s="178"/>
      <c r="I135" s="179" t="s">
        <v>486</v>
      </c>
      <c r="J135" s="180">
        <v>0</v>
      </c>
      <c r="K135" s="180">
        <v>3</v>
      </c>
      <c r="L135" s="180">
        <v>4</v>
      </c>
      <c r="M135" s="180">
        <v>4</v>
      </c>
      <c r="N135" s="180">
        <v>4</v>
      </c>
    </row>
    <row r="136" spans="1:14" s="163" customFormat="1" ht="24" x14ac:dyDescent="0.2">
      <c r="A136" s="176"/>
      <c r="B136" s="178"/>
      <c r="C136" s="178"/>
      <c r="D136" s="178"/>
      <c r="E136" s="178"/>
      <c r="F136" s="178"/>
      <c r="G136" s="178"/>
      <c r="H136" s="178"/>
      <c r="I136" s="179" t="s">
        <v>487</v>
      </c>
      <c r="J136" s="180">
        <v>0</v>
      </c>
      <c r="K136" s="180">
        <v>2</v>
      </c>
      <c r="L136" s="180">
        <v>4</v>
      </c>
      <c r="M136" s="180">
        <v>4</v>
      </c>
      <c r="N136" s="180">
        <v>4</v>
      </c>
    </row>
    <row r="137" spans="1:14" s="163" customFormat="1" ht="24" x14ac:dyDescent="0.2">
      <c r="A137" s="176"/>
      <c r="B137" s="178"/>
      <c r="C137" s="178"/>
      <c r="D137" s="178"/>
      <c r="E137" s="178"/>
      <c r="F137" s="178"/>
      <c r="G137" s="178"/>
      <c r="H137" s="178"/>
      <c r="I137" s="179" t="s">
        <v>488</v>
      </c>
      <c r="J137" s="180">
        <v>0</v>
      </c>
      <c r="K137" s="180">
        <v>1</v>
      </c>
      <c r="L137" s="180">
        <v>2</v>
      </c>
      <c r="M137" s="180">
        <v>2</v>
      </c>
      <c r="N137" s="180">
        <v>3</v>
      </c>
    </row>
    <row r="138" spans="1:14" s="163" customFormat="1" ht="24" x14ac:dyDescent="0.2">
      <c r="A138" s="176"/>
      <c r="B138" s="178"/>
      <c r="C138" s="178"/>
      <c r="D138" s="178"/>
      <c r="E138" s="178"/>
      <c r="F138" s="178"/>
      <c r="G138" s="178"/>
      <c r="H138" s="178"/>
      <c r="I138" s="179" t="s">
        <v>489</v>
      </c>
      <c r="J138" s="180">
        <v>0</v>
      </c>
      <c r="K138" s="180">
        <v>1</v>
      </c>
      <c r="L138" s="180">
        <v>2</v>
      </c>
      <c r="M138" s="180">
        <v>2</v>
      </c>
      <c r="N138" s="180">
        <v>3</v>
      </c>
    </row>
    <row r="139" spans="1:14" s="163" customFormat="1" ht="36" x14ac:dyDescent="0.2">
      <c r="A139" s="176"/>
      <c r="B139" s="178"/>
      <c r="C139" s="178"/>
      <c r="D139" s="178"/>
      <c r="E139" s="178"/>
      <c r="F139" s="178"/>
      <c r="G139" s="178"/>
      <c r="H139" s="178"/>
      <c r="I139" s="179" t="s">
        <v>273</v>
      </c>
      <c r="J139" s="180">
        <v>30</v>
      </c>
      <c r="K139" s="180">
        <v>30</v>
      </c>
      <c r="L139" s="180">
        <v>30</v>
      </c>
      <c r="M139" s="180">
        <v>30</v>
      </c>
      <c r="N139" s="180">
        <v>30</v>
      </c>
    </row>
    <row r="140" spans="1:14" s="163" customFormat="1" ht="36" x14ac:dyDescent="0.2">
      <c r="A140" s="176"/>
      <c r="B140" s="178"/>
      <c r="C140" s="178"/>
      <c r="D140" s="178"/>
      <c r="E140" s="178"/>
      <c r="F140" s="178"/>
      <c r="G140" s="178"/>
      <c r="H140" s="178"/>
      <c r="I140" s="179" t="s">
        <v>274</v>
      </c>
      <c r="J140" s="180">
        <v>40</v>
      </c>
      <c r="K140" s="180">
        <v>40</v>
      </c>
      <c r="L140" s="180">
        <v>40</v>
      </c>
      <c r="M140" s="180">
        <v>40</v>
      </c>
      <c r="N140" s="180">
        <v>40</v>
      </c>
    </row>
    <row r="141" spans="1:14" s="163" customFormat="1" ht="36" x14ac:dyDescent="0.2">
      <c r="A141" s="176"/>
      <c r="B141" s="178"/>
      <c r="C141" s="178"/>
      <c r="D141" s="178"/>
      <c r="E141" s="178"/>
      <c r="F141" s="178"/>
      <c r="G141" s="178"/>
      <c r="H141" s="178"/>
      <c r="I141" s="179" t="s">
        <v>275</v>
      </c>
      <c r="J141" s="180">
        <v>30</v>
      </c>
      <c r="K141" s="180">
        <v>30</v>
      </c>
      <c r="L141" s="180">
        <v>30</v>
      </c>
      <c r="M141" s="180">
        <v>30</v>
      </c>
      <c r="N141" s="180">
        <v>30</v>
      </c>
    </row>
    <row r="142" spans="1:14" s="163" customFormat="1" ht="84" x14ac:dyDescent="0.2">
      <c r="A142" s="176"/>
      <c r="B142" s="178"/>
      <c r="C142" s="178"/>
      <c r="D142" s="178"/>
      <c r="E142" s="178"/>
      <c r="F142" s="178"/>
      <c r="G142" s="178"/>
      <c r="H142" s="178"/>
      <c r="I142" s="179" t="s">
        <v>276</v>
      </c>
      <c r="J142" s="180">
        <v>100</v>
      </c>
      <c r="K142" s="180">
        <v>100</v>
      </c>
      <c r="L142" s="180">
        <v>100</v>
      </c>
      <c r="M142" s="180">
        <v>100</v>
      </c>
      <c r="N142" s="180">
        <v>100</v>
      </c>
    </row>
    <row r="143" spans="1:14" s="163" customFormat="1" ht="48" x14ac:dyDescent="0.2">
      <c r="A143" s="176"/>
      <c r="B143" s="178"/>
      <c r="C143" s="178"/>
      <c r="D143" s="178"/>
      <c r="E143" s="178"/>
      <c r="F143" s="178"/>
      <c r="G143" s="178"/>
      <c r="H143" s="178"/>
      <c r="I143" s="179" t="s">
        <v>277</v>
      </c>
      <c r="J143" s="180">
        <v>10</v>
      </c>
      <c r="K143" s="180">
        <v>10</v>
      </c>
      <c r="L143" s="180">
        <v>10</v>
      </c>
      <c r="M143" s="180">
        <v>10</v>
      </c>
      <c r="N143" s="180">
        <v>10</v>
      </c>
    </row>
    <row r="144" spans="1:14" s="163" customFormat="1" ht="60" x14ac:dyDescent="0.2">
      <c r="A144" s="176"/>
      <c r="B144" s="178"/>
      <c r="C144" s="178"/>
      <c r="D144" s="178"/>
      <c r="E144" s="178"/>
      <c r="F144" s="178"/>
      <c r="G144" s="178"/>
      <c r="H144" s="178"/>
      <c r="I144" s="179" t="s">
        <v>278</v>
      </c>
      <c r="J144" s="180">
        <v>15</v>
      </c>
      <c r="K144" s="180">
        <v>15</v>
      </c>
      <c r="L144" s="180">
        <v>15</v>
      </c>
      <c r="M144" s="180">
        <v>15</v>
      </c>
      <c r="N144" s="180">
        <v>15</v>
      </c>
    </row>
    <row r="145" spans="1:14" s="163" customFormat="1" ht="48" x14ac:dyDescent="0.2">
      <c r="A145" s="176"/>
      <c r="B145" s="178"/>
      <c r="C145" s="178"/>
      <c r="D145" s="178"/>
      <c r="E145" s="178"/>
      <c r="F145" s="178"/>
      <c r="G145" s="178"/>
      <c r="H145" s="178"/>
      <c r="I145" s="179" t="s">
        <v>279</v>
      </c>
      <c r="J145" s="180">
        <v>25</v>
      </c>
      <c r="K145" s="180">
        <v>25</v>
      </c>
      <c r="L145" s="180">
        <v>25</v>
      </c>
      <c r="M145" s="180">
        <v>25</v>
      </c>
      <c r="N145" s="180">
        <v>25</v>
      </c>
    </row>
    <row r="146" spans="1:14" s="163" customFormat="1" ht="24" x14ac:dyDescent="0.2">
      <c r="A146" s="176"/>
      <c r="B146" s="178"/>
      <c r="C146" s="178"/>
      <c r="D146" s="178"/>
      <c r="E146" s="178"/>
      <c r="F146" s="178"/>
      <c r="G146" s="178"/>
      <c r="H146" s="178"/>
      <c r="I146" s="181" t="s">
        <v>280</v>
      </c>
      <c r="J146" s="175">
        <v>10</v>
      </c>
      <c r="K146" s="175">
        <v>10</v>
      </c>
      <c r="L146" s="175">
        <v>10</v>
      </c>
      <c r="M146" s="175">
        <v>10</v>
      </c>
      <c r="N146" s="175">
        <v>10</v>
      </c>
    </row>
    <row r="147" spans="1:14" s="163" customFormat="1" x14ac:dyDescent="0.2">
      <c r="A147" s="182"/>
      <c r="B147" s="183"/>
      <c r="C147" s="183"/>
      <c r="D147" s="183"/>
      <c r="E147" s="183"/>
      <c r="F147" s="183"/>
      <c r="G147" s="183"/>
      <c r="H147" s="183"/>
      <c r="I147" s="181" t="s">
        <v>281</v>
      </c>
      <c r="J147" s="175">
        <v>58.1</v>
      </c>
      <c r="K147" s="175">
        <v>55.2</v>
      </c>
      <c r="L147" s="175">
        <v>55.4</v>
      </c>
      <c r="M147" s="188">
        <v>58.055806938159883</v>
      </c>
      <c r="N147" s="188">
        <v>58.081127145948969</v>
      </c>
    </row>
    <row r="148" spans="1:14" s="163" customFormat="1" ht="19.5" customHeight="1" x14ac:dyDescent="0.25">
      <c r="A148" s="184"/>
      <c r="B148" s="184"/>
      <c r="C148" s="184"/>
      <c r="D148" s="184"/>
      <c r="E148" s="184"/>
      <c r="F148" s="184"/>
      <c r="G148" s="184"/>
      <c r="H148" s="184"/>
      <c r="I148" s="184"/>
      <c r="J148" s="195"/>
      <c r="K148" s="195"/>
      <c r="L148" s="195"/>
      <c r="M148" s="195"/>
      <c r="N148" s="195"/>
    </row>
    <row r="149" spans="1:14" s="163" customFormat="1" ht="26.25" customHeight="1" x14ac:dyDescent="0.2">
      <c r="A149" s="176"/>
      <c r="B149" s="175">
        <v>1087</v>
      </c>
      <c r="C149" s="187" t="s">
        <v>264</v>
      </c>
      <c r="D149" s="174">
        <v>11001</v>
      </c>
      <c r="E149" s="174"/>
      <c r="F149" s="174"/>
      <c r="G149" s="174"/>
      <c r="H149" s="174"/>
      <c r="I149" s="174"/>
      <c r="J149" s="188">
        <f>J150</f>
        <v>9236538</v>
      </c>
      <c r="K149" s="188">
        <f t="shared" ref="K149:N149" si="2">K150</f>
        <v>9060771.4000000004</v>
      </c>
      <c r="L149" s="188">
        <f t="shared" si="2"/>
        <v>10559780.415391488</v>
      </c>
      <c r="M149" s="188">
        <f t="shared" si="2"/>
        <v>10666476.472648177</v>
      </c>
      <c r="N149" s="188">
        <f t="shared" si="2"/>
        <v>10684919.900549131</v>
      </c>
    </row>
    <row r="150" spans="1:14" s="163" customFormat="1" ht="26.25" customHeight="1" x14ac:dyDescent="0.2">
      <c r="A150" s="250"/>
      <c r="B150" s="251"/>
      <c r="C150" s="251"/>
      <c r="D150" s="177"/>
      <c r="E150" s="256" t="s">
        <v>282</v>
      </c>
      <c r="F150" s="257"/>
      <c r="G150" s="257"/>
      <c r="H150" s="257"/>
      <c r="I150" s="258"/>
      <c r="J150" s="188">
        <v>9236538</v>
      </c>
      <c r="K150" s="188">
        <v>9060771.4000000004</v>
      </c>
      <c r="L150" s="188">
        <v>10559780.415391488</v>
      </c>
      <c r="M150" s="188">
        <v>10666476.472648177</v>
      </c>
      <c r="N150" s="188">
        <v>10684919.900549131</v>
      </c>
    </row>
    <row r="151" spans="1:14" s="163" customFormat="1" ht="26.25" customHeight="1" x14ac:dyDescent="0.2">
      <c r="A151" s="176"/>
      <c r="B151" s="178"/>
      <c r="C151" s="178"/>
      <c r="D151" s="178"/>
      <c r="E151" s="178"/>
      <c r="F151" s="254" t="s">
        <v>283</v>
      </c>
      <c r="G151" s="254"/>
      <c r="H151" s="254"/>
      <c r="I151" s="254"/>
      <c r="J151" s="254"/>
      <c r="K151" s="254"/>
      <c r="L151" s="254"/>
      <c r="M151" s="254"/>
      <c r="N151" s="254"/>
    </row>
    <row r="152" spans="1:14" s="163" customFormat="1" ht="26.25" customHeight="1" x14ac:dyDescent="0.2">
      <c r="A152" s="176"/>
      <c r="B152" s="178"/>
      <c r="C152" s="178"/>
      <c r="D152" s="178"/>
      <c r="E152" s="178"/>
      <c r="F152" s="178"/>
      <c r="G152" s="253" t="s">
        <v>270</v>
      </c>
      <c r="H152" s="253"/>
      <c r="I152" s="253"/>
      <c r="J152" s="253"/>
      <c r="K152" s="253"/>
      <c r="L152" s="253"/>
      <c r="M152" s="253"/>
      <c r="N152" s="253"/>
    </row>
    <row r="153" spans="1:14" s="163" customFormat="1" ht="26.25" customHeight="1" x14ac:dyDescent="0.2">
      <c r="A153" s="176"/>
      <c r="B153" s="178"/>
      <c r="C153" s="178"/>
      <c r="D153" s="178"/>
      <c r="E153" s="178"/>
      <c r="F153" s="178"/>
      <c r="G153" s="178"/>
      <c r="H153" s="254" t="s">
        <v>248</v>
      </c>
      <c r="I153" s="254"/>
      <c r="J153" s="254"/>
      <c r="K153" s="254"/>
      <c r="L153" s="254"/>
      <c r="M153" s="254"/>
      <c r="N153" s="254"/>
    </row>
    <row r="154" spans="1:14" s="163" customFormat="1" ht="26.25" customHeight="1" x14ac:dyDescent="0.2">
      <c r="A154" s="176"/>
      <c r="B154" s="178"/>
      <c r="C154" s="178"/>
      <c r="D154" s="178"/>
      <c r="E154" s="178"/>
      <c r="F154" s="178"/>
      <c r="G154" s="178"/>
      <c r="H154" s="178"/>
      <c r="I154" s="179" t="s">
        <v>284</v>
      </c>
      <c r="J154" s="179">
        <v>58895</v>
      </c>
      <c r="K154" s="179">
        <v>63000</v>
      </c>
      <c r="L154" s="179">
        <v>65000</v>
      </c>
      <c r="M154" s="179">
        <v>67000</v>
      </c>
      <c r="N154" s="179">
        <v>69000</v>
      </c>
    </row>
    <row r="155" spans="1:14" s="163" customFormat="1" ht="24" x14ac:dyDescent="0.2">
      <c r="A155" s="176"/>
      <c r="B155" s="178"/>
      <c r="C155" s="178"/>
      <c r="D155" s="178"/>
      <c r="E155" s="178"/>
      <c r="F155" s="178"/>
      <c r="G155" s="178"/>
      <c r="H155" s="178"/>
      <c r="I155" s="179" t="s">
        <v>285</v>
      </c>
      <c r="J155" s="179">
        <v>209421</v>
      </c>
      <c r="K155" s="179">
        <v>220000</v>
      </c>
      <c r="L155" s="179">
        <v>223000</v>
      </c>
      <c r="M155" s="179">
        <v>229000</v>
      </c>
      <c r="N155" s="179">
        <v>235000</v>
      </c>
    </row>
    <row r="156" spans="1:14" s="163" customFormat="1" ht="24" x14ac:dyDescent="0.2">
      <c r="A156" s="176"/>
      <c r="B156" s="178"/>
      <c r="C156" s="178"/>
      <c r="D156" s="178"/>
      <c r="E156" s="178"/>
      <c r="F156" s="178"/>
      <c r="G156" s="178"/>
      <c r="H156" s="178"/>
      <c r="I156" s="179" t="s">
        <v>286</v>
      </c>
      <c r="J156" s="179">
        <v>5828</v>
      </c>
      <c r="K156" s="179">
        <v>5950</v>
      </c>
      <c r="L156" s="179">
        <v>6000</v>
      </c>
      <c r="M156" s="179">
        <v>6100</v>
      </c>
      <c r="N156" s="179">
        <v>6200</v>
      </c>
    </row>
    <row r="157" spans="1:14" s="163" customFormat="1" ht="24" x14ac:dyDescent="0.2">
      <c r="A157" s="176"/>
      <c r="B157" s="178"/>
      <c r="C157" s="178"/>
      <c r="D157" s="178"/>
      <c r="E157" s="178"/>
      <c r="F157" s="178"/>
      <c r="G157" s="178"/>
      <c r="H157" s="178"/>
      <c r="I157" s="179" t="s">
        <v>287</v>
      </c>
      <c r="J157" s="179">
        <v>11801</v>
      </c>
      <c r="K157" s="179">
        <v>12500</v>
      </c>
      <c r="L157" s="179">
        <v>13500</v>
      </c>
      <c r="M157" s="179">
        <v>14000</v>
      </c>
      <c r="N157" s="179">
        <v>14500</v>
      </c>
    </row>
    <row r="158" spans="1:14" s="163" customFormat="1" ht="36" x14ac:dyDescent="0.2">
      <c r="A158" s="176"/>
      <c r="B158" s="178"/>
      <c r="C158" s="178"/>
      <c r="D158" s="178"/>
      <c r="E158" s="178"/>
      <c r="F158" s="178"/>
      <c r="G158" s="178"/>
      <c r="H158" s="178"/>
      <c r="I158" s="179" t="s">
        <v>288</v>
      </c>
      <c r="J158" s="179">
        <v>5054</v>
      </c>
      <c r="K158" s="179">
        <v>5300</v>
      </c>
      <c r="L158" s="179">
        <v>5400</v>
      </c>
      <c r="M158" s="179">
        <v>5450</v>
      </c>
      <c r="N158" s="179">
        <v>5500</v>
      </c>
    </row>
    <row r="159" spans="1:14" s="163" customFormat="1" ht="24" x14ac:dyDescent="0.2">
      <c r="A159" s="176"/>
      <c r="B159" s="178"/>
      <c r="C159" s="178"/>
      <c r="D159" s="178"/>
      <c r="E159" s="178"/>
      <c r="F159" s="178"/>
      <c r="G159" s="178"/>
      <c r="H159" s="178"/>
      <c r="I159" s="179" t="s">
        <v>289</v>
      </c>
      <c r="J159" s="179">
        <v>14427</v>
      </c>
      <c r="K159" s="179">
        <v>15500</v>
      </c>
      <c r="L159" s="179">
        <v>16000</v>
      </c>
      <c r="M159" s="179">
        <v>16500</v>
      </c>
      <c r="N159" s="179">
        <v>16800</v>
      </c>
    </row>
    <row r="160" spans="1:14" s="163" customFormat="1" ht="24.75" customHeight="1" x14ac:dyDescent="0.2">
      <c r="A160" s="176"/>
      <c r="B160" s="178"/>
      <c r="C160" s="178"/>
      <c r="D160" s="178"/>
      <c r="E160" s="178"/>
      <c r="F160" s="178"/>
      <c r="G160" s="178"/>
      <c r="H160" s="178"/>
      <c r="I160" s="179" t="s">
        <v>290</v>
      </c>
      <c r="J160" s="179">
        <v>38058</v>
      </c>
      <c r="K160" s="179">
        <v>43000</v>
      </c>
      <c r="L160" s="179">
        <v>45000</v>
      </c>
      <c r="M160" s="179">
        <v>46000</v>
      </c>
      <c r="N160" s="179">
        <v>46500</v>
      </c>
    </row>
    <row r="161" spans="1:14" s="163" customFormat="1" ht="36" x14ac:dyDescent="0.2">
      <c r="A161" s="176"/>
      <c r="B161" s="178"/>
      <c r="C161" s="178"/>
      <c r="D161" s="178"/>
      <c r="E161" s="178"/>
      <c r="F161" s="178"/>
      <c r="G161" s="178"/>
      <c r="H161" s="178"/>
      <c r="I161" s="181" t="s">
        <v>291</v>
      </c>
      <c r="J161" s="197">
        <v>2862000</v>
      </c>
      <c r="K161" s="197">
        <v>5000000</v>
      </c>
      <c r="L161" s="197">
        <v>2000000</v>
      </c>
      <c r="M161" s="197">
        <v>2000000</v>
      </c>
      <c r="N161" s="197">
        <v>2000000</v>
      </c>
    </row>
    <row r="162" spans="1:14" s="163" customFormat="1" ht="36" x14ac:dyDescent="0.2">
      <c r="A162" s="182"/>
      <c r="B162" s="183"/>
      <c r="C162" s="183"/>
      <c r="D162" s="183"/>
      <c r="E162" s="183"/>
      <c r="F162" s="183"/>
      <c r="G162" s="183"/>
      <c r="H162" s="185"/>
      <c r="I162" s="181" t="s">
        <v>292</v>
      </c>
      <c r="J162" s="197">
        <v>2877422.4</v>
      </c>
      <c r="K162" s="197">
        <v>598836314.89999998</v>
      </c>
      <c r="L162" s="197">
        <v>598458599.10000002</v>
      </c>
      <c r="M162" s="197">
        <v>598458599.10000002</v>
      </c>
      <c r="N162" s="197">
        <v>598458599.10000002</v>
      </c>
    </row>
    <row r="163" spans="1:14" s="163" customFormat="1" x14ac:dyDescent="0.25">
      <c r="A163" s="184"/>
      <c r="B163" s="184"/>
      <c r="C163" s="184"/>
      <c r="D163" s="184"/>
      <c r="E163" s="184"/>
      <c r="F163" s="184"/>
      <c r="G163" s="184"/>
      <c r="H163" s="184"/>
      <c r="I163" s="184"/>
      <c r="J163" s="184"/>
      <c r="K163" s="184"/>
      <c r="L163" s="184"/>
      <c r="M163" s="184"/>
      <c r="N163" s="184"/>
    </row>
    <row r="164" spans="1:14" s="163" customFormat="1" ht="26.25" customHeight="1" x14ac:dyDescent="0.2">
      <c r="A164" s="176"/>
      <c r="B164" s="175">
        <v>1087</v>
      </c>
      <c r="C164" s="187" t="s">
        <v>264</v>
      </c>
      <c r="D164" s="174">
        <v>11002</v>
      </c>
      <c r="E164" s="174"/>
      <c r="F164" s="174"/>
      <c r="G164" s="174"/>
      <c r="H164" s="174"/>
      <c r="I164" s="174"/>
      <c r="J164" s="175">
        <f>J165</f>
        <v>196646.5</v>
      </c>
      <c r="K164" s="175">
        <f t="shared" ref="K164:N164" si="3">K165</f>
        <v>194637.2</v>
      </c>
      <c r="L164" s="188">
        <f t="shared" si="3"/>
        <v>232450.93430782977</v>
      </c>
      <c r="M164" s="188">
        <f t="shared" si="3"/>
        <v>233911.02945296356</v>
      </c>
      <c r="N164" s="188">
        <f t="shared" si="3"/>
        <v>235282.15801098262</v>
      </c>
    </row>
    <row r="165" spans="1:14" s="163" customFormat="1" ht="26.25" customHeight="1" x14ac:dyDescent="0.2">
      <c r="A165" s="250"/>
      <c r="B165" s="251"/>
      <c r="C165" s="251"/>
      <c r="D165" s="177"/>
      <c r="E165" s="256" t="s">
        <v>293</v>
      </c>
      <c r="F165" s="257"/>
      <c r="G165" s="257"/>
      <c r="H165" s="257"/>
      <c r="I165" s="258"/>
      <c r="J165" s="180">
        <v>196646.5</v>
      </c>
      <c r="K165" s="180">
        <v>194637.2</v>
      </c>
      <c r="L165" s="188">
        <v>232450.93430782977</v>
      </c>
      <c r="M165" s="188">
        <v>233911.02945296356</v>
      </c>
      <c r="N165" s="188">
        <v>235282.15801098262</v>
      </c>
    </row>
    <row r="166" spans="1:14" s="163" customFormat="1" ht="26.25" customHeight="1" x14ac:dyDescent="0.2">
      <c r="A166" s="176"/>
      <c r="B166" s="178"/>
      <c r="C166" s="178"/>
      <c r="D166" s="178"/>
      <c r="E166" s="178"/>
      <c r="F166" s="254" t="s">
        <v>294</v>
      </c>
      <c r="G166" s="254"/>
      <c r="H166" s="254"/>
      <c r="I166" s="254"/>
      <c r="J166" s="254"/>
      <c r="K166" s="254"/>
      <c r="L166" s="254"/>
      <c r="M166" s="254"/>
      <c r="N166" s="254"/>
    </row>
    <row r="167" spans="1:14" s="163" customFormat="1" ht="26.25" customHeight="1" x14ac:dyDescent="0.2">
      <c r="A167" s="176"/>
      <c r="B167" s="178"/>
      <c r="C167" s="178"/>
      <c r="D167" s="178"/>
      <c r="E167" s="178"/>
      <c r="F167" s="178"/>
      <c r="G167" s="253" t="s">
        <v>270</v>
      </c>
      <c r="H167" s="253"/>
      <c r="I167" s="253"/>
      <c r="J167" s="253"/>
      <c r="K167" s="253"/>
      <c r="L167" s="253"/>
      <c r="M167" s="253"/>
      <c r="N167" s="253"/>
    </row>
    <row r="168" spans="1:14" s="163" customFormat="1" ht="26.25" customHeight="1" x14ac:dyDescent="0.2">
      <c r="A168" s="176"/>
      <c r="B168" s="178"/>
      <c r="C168" s="178"/>
      <c r="D168" s="178"/>
      <c r="E168" s="178"/>
      <c r="F168" s="178"/>
      <c r="G168" s="178"/>
      <c r="H168" s="254" t="s">
        <v>248</v>
      </c>
      <c r="I168" s="254"/>
      <c r="J168" s="254"/>
      <c r="K168" s="254"/>
      <c r="L168" s="254"/>
      <c r="M168" s="254"/>
      <c r="N168" s="254"/>
    </row>
    <row r="169" spans="1:14" s="163" customFormat="1" ht="26.25" customHeight="1" x14ac:dyDescent="0.2">
      <c r="A169" s="176"/>
      <c r="B169" s="178"/>
      <c r="C169" s="178"/>
      <c r="D169" s="178"/>
      <c r="E169" s="178"/>
      <c r="F169" s="178"/>
      <c r="G169" s="178"/>
      <c r="H169" s="178"/>
      <c r="I169" s="179" t="s">
        <v>199</v>
      </c>
      <c r="J169" s="180"/>
      <c r="K169" s="180"/>
      <c r="L169" s="180"/>
      <c r="M169" s="180"/>
      <c r="N169" s="180"/>
    </row>
    <row r="170" spans="1:14" ht="16.5" customHeight="1" x14ac:dyDescent="0.25">
      <c r="A170" s="186"/>
      <c r="B170" s="186"/>
      <c r="C170" s="186"/>
      <c r="D170" s="186"/>
      <c r="E170" s="186"/>
      <c r="F170" s="186"/>
      <c r="G170" s="186"/>
      <c r="H170" s="186"/>
      <c r="I170" s="186"/>
      <c r="J170" s="186"/>
      <c r="K170" s="186"/>
      <c r="L170" s="186"/>
      <c r="M170" s="186"/>
      <c r="N170" s="186"/>
    </row>
    <row r="171" spans="1:14" s="163" customFormat="1" ht="26.25" customHeight="1" x14ac:dyDescent="0.2">
      <c r="A171" s="176"/>
      <c r="B171" s="175">
        <v>1087</v>
      </c>
      <c r="C171" s="187" t="s">
        <v>264</v>
      </c>
      <c r="D171" s="174">
        <v>31001</v>
      </c>
      <c r="E171" s="174"/>
      <c r="F171" s="174"/>
      <c r="G171" s="174"/>
      <c r="H171" s="174"/>
      <c r="I171" s="174"/>
      <c r="J171" s="188">
        <f>J172</f>
        <v>0</v>
      </c>
      <c r="K171" s="188">
        <f t="shared" ref="K171:N171" si="4">K172</f>
        <v>49750</v>
      </c>
      <c r="L171" s="188">
        <f t="shared" si="4"/>
        <v>54780</v>
      </c>
      <c r="M171" s="188">
        <f t="shared" si="4"/>
        <v>56000</v>
      </c>
      <c r="N171" s="188">
        <f t="shared" si="4"/>
        <v>58000</v>
      </c>
    </row>
    <row r="172" spans="1:14" s="163" customFormat="1" ht="26.25" customHeight="1" x14ac:dyDescent="0.2">
      <c r="A172" s="250"/>
      <c r="B172" s="251"/>
      <c r="C172" s="251"/>
      <c r="D172" s="177"/>
      <c r="E172" s="256" t="s">
        <v>295</v>
      </c>
      <c r="F172" s="257"/>
      <c r="G172" s="257"/>
      <c r="H172" s="257"/>
      <c r="I172" s="258"/>
      <c r="J172" s="188">
        <v>0</v>
      </c>
      <c r="K172" s="188">
        <v>49750</v>
      </c>
      <c r="L172" s="188">
        <v>54780</v>
      </c>
      <c r="M172" s="188">
        <v>56000</v>
      </c>
      <c r="N172" s="188">
        <v>58000</v>
      </c>
    </row>
    <row r="173" spans="1:14" s="163" customFormat="1" ht="26.25" customHeight="1" x14ac:dyDescent="0.2">
      <c r="A173" s="176"/>
      <c r="B173" s="178"/>
      <c r="C173" s="178"/>
      <c r="D173" s="178"/>
      <c r="E173" s="178"/>
      <c r="F173" s="256" t="s">
        <v>367</v>
      </c>
      <c r="G173" s="257"/>
      <c r="H173" s="257"/>
      <c r="I173" s="257"/>
      <c r="J173" s="257"/>
      <c r="K173" s="257"/>
      <c r="L173" s="257"/>
      <c r="M173" s="257"/>
      <c r="N173" s="258"/>
    </row>
    <row r="174" spans="1:14" s="163" customFormat="1" ht="26.25" customHeight="1" x14ac:dyDescent="0.2">
      <c r="A174" s="176"/>
      <c r="B174" s="178"/>
      <c r="C174" s="178"/>
      <c r="D174" s="178"/>
      <c r="E174" s="178"/>
      <c r="F174" s="178"/>
      <c r="G174" s="253" t="s">
        <v>296</v>
      </c>
      <c r="H174" s="253"/>
      <c r="I174" s="253"/>
      <c r="J174" s="253"/>
      <c r="K174" s="253"/>
      <c r="L174" s="253"/>
      <c r="M174" s="253"/>
      <c r="N174" s="253"/>
    </row>
    <row r="175" spans="1:14" s="163" customFormat="1" ht="26.25" customHeight="1" x14ac:dyDescent="0.2">
      <c r="A175" s="176"/>
      <c r="B175" s="178"/>
      <c r="C175" s="178"/>
      <c r="D175" s="178"/>
      <c r="E175" s="178"/>
      <c r="F175" s="178"/>
      <c r="G175" s="178"/>
      <c r="H175" s="253" t="s">
        <v>248</v>
      </c>
      <c r="I175" s="253"/>
      <c r="J175" s="253"/>
      <c r="K175" s="253"/>
      <c r="L175" s="253"/>
      <c r="M175" s="253"/>
      <c r="N175" s="253"/>
    </row>
    <row r="176" spans="1:14" s="163" customFormat="1" ht="26.25" customHeight="1" x14ac:dyDescent="0.2">
      <c r="A176" s="182"/>
      <c r="B176" s="183"/>
      <c r="C176" s="183"/>
      <c r="D176" s="183"/>
      <c r="E176" s="183"/>
      <c r="F176" s="183"/>
      <c r="G176" s="183"/>
      <c r="H176" s="183"/>
      <c r="I176" s="179" t="s">
        <v>199</v>
      </c>
      <c r="J176" s="180"/>
      <c r="K176" s="180"/>
      <c r="L176" s="180"/>
      <c r="M176" s="180"/>
      <c r="N176" s="180"/>
    </row>
    <row r="177" spans="1:14" s="163" customFormat="1" ht="26.25" customHeight="1" x14ac:dyDescent="0.25"/>
    <row r="178" spans="1:14" s="163" customFormat="1" ht="26.25" customHeight="1" x14ac:dyDescent="0.2">
      <c r="A178" s="201"/>
      <c r="B178" s="175">
        <v>1087</v>
      </c>
      <c r="C178" s="187" t="s">
        <v>264</v>
      </c>
      <c r="D178" s="174">
        <v>31002</v>
      </c>
      <c r="E178" s="174"/>
      <c r="F178" s="174"/>
      <c r="G178" s="174"/>
      <c r="H178" s="174"/>
      <c r="I178" s="174"/>
      <c r="J178" s="188">
        <f>J179</f>
        <v>0</v>
      </c>
      <c r="K178" s="188">
        <f t="shared" ref="K178:N178" si="5">K179</f>
        <v>0</v>
      </c>
      <c r="L178" s="188">
        <f t="shared" si="5"/>
        <v>80734.3</v>
      </c>
      <c r="M178" s="188">
        <f t="shared" si="5"/>
        <v>0</v>
      </c>
      <c r="N178" s="188">
        <f t="shared" si="5"/>
        <v>0</v>
      </c>
    </row>
    <row r="179" spans="1:14" s="163" customFormat="1" ht="26.25" customHeight="1" x14ac:dyDescent="0.2">
      <c r="A179" s="250"/>
      <c r="B179" s="251"/>
      <c r="C179" s="251"/>
      <c r="D179" s="177"/>
      <c r="E179" s="256" t="s">
        <v>500</v>
      </c>
      <c r="F179" s="257"/>
      <c r="G179" s="257"/>
      <c r="H179" s="257"/>
      <c r="I179" s="258"/>
      <c r="J179" s="188">
        <v>0</v>
      </c>
      <c r="K179" s="188">
        <v>0</v>
      </c>
      <c r="L179" s="188">
        <v>80734.3</v>
      </c>
      <c r="M179" s="188">
        <v>0</v>
      </c>
      <c r="N179" s="188">
        <v>0</v>
      </c>
    </row>
    <row r="180" spans="1:14" s="163" customFormat="1" ht="26.25" customHeight="1" x14ac:dyDescent="0.2">
      <c r="A180" s="176"/>
      <c r="B180" s="178"/>
      <c r="C180" s="178"/>
      <c r="D180" s="178"/>
      <c r="E180" s="178"/>
      <c r="F180" s="256" t="s">
        <v>502</v>
      </c>
      <c r="G180" s="257"/>
      <c r="H180" s="257"/>
      <c r="I180" s="257"/>
      <c r="J180" s="257"/>
      <c r="K180" s="257"/>
      <c r="L180" s="257"/>
      <c r="M180" s="257"/>
      <c r="N180" s="258"/>
    </row>
    <row r="181" spans="1:14" s="163" customFormat="1" ht="26.25" customHeight="1" x14ac:dyDescent="0.2">
      <c r="A181" s="176"/>
      <c r="B181" s="178"/>
      <c r="C181" s="178"/>
      <c r="D181" s="178"/>
      <c r="E181" s="178"/>
      <c r="F181" s="178"/>
      <c r="G181" s="253" t="s">
        <v>296</v>
      </c>
      <c r="H181" s="253"/>
      <c r="I181" s="253"/>
      <c r="J181" s="253"/>
      <c r="K181" s="253"/>
      <c r="L181" s="253"/>
      <c r="M181" s="253"/>
      <c r="N181" s="253"/>
    </row>
    <row r="182" spans="1:14" s="163" customFormat="1" ht="26.25" customHeight="1" x14ac:dyDescent="0.2">
      <c r="A182" s="176"/>
      <c r="B182" s="178"/>
      <c r="C182" s="178"/>
      <c r="D182" s="178"/>
      <c r="E182" s="178"/>
      <c r="F182" s="178"/>
      <c r="G182" s="178"/>
      <c r="H182" s="253" t="s">
        <v>505</v>
      </c>
      <c r="I182" s="253"/>
      <c r="J182" s="253"/>
      <c r="K182" s="253"/>
      <c r="L182" s="253"/>
      <c r="M182" s="253"/>
      <c r="N182" s="253"/>
    </row>
    <row r="183" spans="1:14" s="163" customFormat="1" ht="26.25" customHeight="1" x14ac:dyDescent="0.2">
      <c r="A183" s="176"/>
      <c r="B183" s="178"/>
      <c r="C183" s="178"/>
      <c r="D183" s="178"/>
      <c r="E183" s="178"/>
      <c r="F183" s="178"/>
      <c r="G183" s="178"/>
      <c r="H183" s="178"/>
      <c r="I183" s="179" t="s">
        <v>199</v>
      </c>
      <c r="J183" s="180"/>
      <c r="K183" s="180"/>
      <c r="L183" s="180"/>
      <c r="M183" s="180"/>
      <c r="N183" s="180"/>
    </row>
    <row r="184" spans="1:14" ht="16.5" customHeight="1" x14ac:dyDescent="0.25">
      <c r="A184" s="186"/>
      <c r="B184" s="186"/>
      <c r="C184" s="186"/>
      <c r="D184" s="186"/>
      <c r="E184" s="186"/>
      <c r="F184" s="186"/>
      <c r="G184" s="186"/>
      <c r="H184" s="186"/>
      <c r="I184" s="186"/>
      <c r="J184" s="186"/>
      <c r="K184" s="186"/>
      <c r="L184" s="186"/>
      <c r="M184" s="186"/>
      <c r="N184" s="186"/>
    </row>
    <row r="185" spans="1:14" s="163" customFormat="1" ht="26.25" customHeight="1" x14ac:dyDescent="0.2">
      <c r="A185" s="176"/>
      <c r="B185" s="175">
        <v>1144</v>
      </c>
      <c r="C185" s="187" t="s">
        <v>267</v>
      </c>
      <c r="D185" s="174">
        <v>11001</v>
      </c>
      <c r="E185" s="174"/>
      <c r="F185" s="174"/>
      <c r="G185" s="174"/>
      <c r="H185" s="174"/>
      <c r="I185" s="174"/>
      <c r="J185" s="188">
        <f>J186</f>
        <v>5880</v>
      </c>
      <c r="K185" s="188">
        <f t="shared" ref="K185:N185" si="6">K186</f>
        <v>10368</v>
      </c>
      <c r="L185" s="188">
        <f t="shared" si="6"/>
        <v>10800</v>
      </c>
      <c r="M185" s="188">
        <f t="shared" si="6"/>
        <v>10800</v>
      </c>
      <c r="N185" s="188">
        <f t="shared" si="6"/>
        <v>10800</v>
      </c>
    </row>
    <row r="186" spans="1:14" s="163" customFormat="1" ht="26.25" customHeight="1" x14ac:dyDescent="0.2">
      <c r="A186" s="250"/>
      <c r="B186" s="251"/>
      <c r="C186" s="251"/>
      <c r="D186" s="177"/>
      <c r="E186" s="256" t="s">
        <v>297</v>
      </c>
      <c r="F186" s="257"/>
      <c r="G186" s="257"/>
      <c r="H186" s="257"/>
      <c r="I186" s="258"/>
      <c r="J186" s="188">
        <v>5880</v>
      </c>
      <c r="K186" s="188">
        <v>10368</v>
      </c>
      <c r="L186" s="188">
        <v>10800</v>
      </c>
      <c r="M186" s="188">
        <v>10800</v>
      </c>
      <c r="N186" s="188">
        <v>10800</v>
      </c>
    </row>
    <row r="187" spans="1:14" s="163" customFormat="1" ht="26.25" customHeight="1" x14ac:dyDescent="0.2">
      <c r="A187" s="176"/>
      <c r="B187" s="178"/>
      <c r="C187" s="178"/>
      <c r="D187" s="178"/>
      <c r="E187" s="178"/>
      <c r="F187" s="253" t="s">
        <v>298</v>
      </c>
      <c r="G187" s="253"/>
      <c r="H187" s="253"/>
      <c r="I187" s="253"/>
      <c r="J187" s="253"/>
      <c r="K187" s="253"/>
      <c r="L187" s="253"/>
      <c r="M187" s="253"/>
      <c r="N187" s="253"/>
    </row>
    <row r="188" spans="1:14" s="163" customFormat="1" ht="26.25" customHeight="1" x14ac:dyDescent="0.2">
      <c r="A188" s="176"/>
      <c r="B188" s="178"/>
      <c r="C188" s="178"/>
      <c r="D188" s="178"/>
      <c r="E188" s="178"/>
      <c r="F188" s="178"/>
      <c r="G188" s="253" t="s">
        <v>270</v>
      </c>
      <c r="H188" s="253"/>
      <c r="I188" s="253"/>
      <c r="J188" s="253"/>
      <c r="K188" s="253"/>
      <c r="L188" s="253"/>
      <c r="M188" s="253"/>
      <c r="N188" s="253"/>
    </row>
    <row r="189" spans="1:14" s="163" customFormat="1" ht="26.25" customHeight="1" x14ac:dyDescent="0.2">
      <c r="A189" s="176"/>
      <c r="B189" s="178"/>
      <c r="C189" s="178"/>
      <c r="D189" s="178"/>
      <c r="E189" s="178"/>
      <c r="F189" s="178"/>
      <c r="G189" s="178"/>
      <c r="H189" s="254" t="s">
        <v>248</v>
      </c>
      <c r="I189" s="254"/>
      <c r="J189" s="254"/>
      <c r="K189" s="254"/>
      <c r="L189" s="254"/>
      <c r="M189" s="254"/>
      <c r="N189" s="254"/>
    </row>
    <row r="190" spans="1:14" s="163" customFormat="1" ht="26.25" customHeight="1" x14ac:dyDescent="0.2">
      <c r="A190" s="176"/>
      <c r="B190" s="178"/>
      <c r="C190" s="178"/>
      <c r="D190" s="178"/>
      <c r="E190" s="178"/>
      <c r="F190" s="178"/>
      <c r="G190" s="178"/>
      <c r="H190" s="178"/>
      <c r="I190" s="179" t="s">
        <v>299</v>
      </c>
      <c r="J190" s="180">
        <v>6</v>
      </c>
      <c r="K190" s="180">
        <v>15</v>
      </c>
      <c r="L190" s="180">
        <v>15</v>
      </c>
      <c r="M190" s="180">
        <v>15</v>
      </c>
      <c r="N190" s="180">
        <v>15</v>
      </c>
    </row>
    <row r="191" spans="1:14" s="163" customFormat="1" ht="26.25" customHeight="1" x14ac:dyDescent="0.2">
      <c r="A191" s="176"/>
      <c r="B191" s="178"/>
      <c r="C191" s="178"/>
      <c r="D191" s="178"/>
      <c r="E191" s="178"/>
      <c r="F191" s="178"/>
      <c r="G191" s="178"/>
      <c r="H191" s="178"/>
      <c r="I191" s="179" t="s">
        <v>300</v>
      </c>
      <c r="J191" s="180">
        <v>98</v>
      </c>
      <c r="K191" s="180">
        <v>180</v>
      </c>
      <c r="L191" s="180">
        <v>180</v>
      </c>
      <c r="M191" s="180">
        <v>180</v>
      </c>
      <c r="N191" s="180">
        <v>180</v>
      </c>
    </row>
    <row r="192" spans="1:14" s="163" customFormat="1" ht="26.25" customHeight="1" x14ac:dyDescent="0.2">
      <c r="A192" s="176"/>
      <c r="B192" s="178"/>
      <c r="C192" s="178"/>
      <c r="D192" s="178"/>
      <c r="E192" s="178"/>
      <c r="F192" s="178"/>
      <c r="G192" s="178"/>
      <c r="H192" s="178"/>
      <c r="I192" s="179" t="s">
        <v>301</v>
      </c>
      <c r="J192" s="180">
        <v>74</v>
      </c>
      <c r="K192" s="180">
        <v>74</v>
      </c>
      <c r="L192" s="180">
        <v>74</v>
      </c>
      <c r="M192" s="180">
        <v>74</v>
      </c>
      <c r="N192" s="180">
        <v>74</v>
      </c>
    </row>
    <row r="193" spans="1:14" s="163" customFormat="1" ht="26.25" customHeight="1" x14ac:dyDescent="0.2">
      <c r="A193" s="176"/>
      <c r="B193" s="178"/>
      <c r="C193" s="178"/>
      <c r="D193" s="178"/>
      <c r="E193" s="178"/>
      <c r="F193" s="178"/>
      <c r="G193" s="178"/>
      <c r="H193" s="178"/>
      <c r="I193" s="179" t="s">
        <v>302</v>
      </c>
      <c r="J193" s="180">
        <v>6</v>
      </c>
      <c r="K193" s="180">
        <v>15</v>
      </c>
      <c r="L193" s="180">
        <v>15</v>
      </c>
      <c r="M193" s="180">
        <v>15</v>
      </c>
      <c r="N193" s="180">
        <v>15</v>
      </c>
    </row>
    <row r="194" spans="1:14" s="163" customFormat="1" ht="26.25" customHeight="1" x14ac:dyDescent="0.2">
      <c r="A194" s="176"/>
      <c r="B194" s="178"/>
      <c r="C194" s="178"/>
      <c r="D194" s="178"/>
      <c r="E194" s="178"/>
      <c r="F194" s="178"/>
      <c r="G194" s="178"/>
      <c r="H194" s="178"/>
      <c r="I194" s="179" t="s">
        <v>303</v>
      </c>
      <c r="J194" s="180">
        <v>100</v>
      </c>
      <c r="K194" s="180">
        <v>99</v>
      </c>
      <c r="L194" s="180">
        <v>99</v>
      </c>
      <c r="M194" s="180">
        <v>99</v>
      </c>
      <c r="N194" s="180">
        <v>99</v>
      </c>
    </row>
    <row r="195" spans="1:14" s="163" customFormat="1" ht="26.25" customHeight="1" x14ac:dyDescent="0.2">
      <c r="A195" s="176"/>
      <c r="B195" s="178"/>
      <c r="C195" s="178"/>
      <c r="D195" s="178"/>
      <c r="E195" s="178"/>
      <c r="F195" s="178"/>
      <c r="G195" s="178"/>
      <c r="H195" s="178"/>
      <c r="I195" s="179" t="s">
        <v>304</v>
      </c>
      <c r="J195" s="180" t="s">
        <v>307</v>
      </c>
      <c r="K195" s="180" t="s">
        <v>308</v>
      </c>
      <c r="L195" s="180" t="s">
        <v>308</v>
      </c>
      <c r="M195" s="180" t="s">
        <v>308</v>
      </c>
      <c r="N195" s="180" t="s">
        <v>308</v>
      </c>
    </row>
    <row r="196" spans="1:14" s="163" customFormat="1" ht="26.25" customHeight="1" x14ac:dyDescent="0.2">
      <c r="A196" s="176"/>
      <c r="B196" s="178"/>
      <c r="C196" s="178"/>
      <c r="D196" s="178"/>
      <c r="E196" s="178"/>
      <c r="F196" s="178"/>
      <c r="G196" s="178"/>
      <c r="H196" s="178"/>
      <c r="I196" s="181" t="s">
        <v>305</v>
      </c>
      <c r="J196" s="175">
        <v>74</v>
      </c>
      <c r="K196" s="175">
        <v>74</v>
      </c>
      <c r="L196" s="175">
        <v>74</v>
      </c>
      <c r="M196" s="175">
        <v>74</v>
      </c>
      <c r="N196" s="175">
        <v>74</v>
      </c>
    </row>
    <row r="197" spans="1:14" s="163" customFormat="1" ht="26.25" customHeight="1" x14ac:dyDescent="0.2">
      <c r="A197" s="182"/>
      <c r="B197" s="183"/>
      <c r="C197" s="183"/>
      <c r="D197" s="183"/>
      <c r="E197" s="183"/>
      <c r="F197" s="183"/>
      <c r="G197" s="183"/>
      <c r="H197" s="185"/>
      <c r="I197" s="181" t="s">
        <v>306</v>
      </c>
      <c r="J197" s="175">
        <v>60</v>
      </c>
      <c r="K197" s="175">
        <v>60</v>
      </c>
      <c r="L197" s="175">
        <v>60</v>
      </c>
      <c r="M197" s="175">
        <v>60</v>
      </c>
      <c r="N197" s="175">
        <v>60</v>
      </c>
    </row>
    <row r="198" spans="1:14" s="163" customFormat="1" ht="26.25" customHeight="1" x14ac:dyDescent="0.25">
      <c r="A198" s="100"/>
      <c r="B198" s="100"/>
      <c r="C198" s="100"/>
      <c r="D198" s="100"/>
      <c r="E198" s="100"/>
      <c r="F198" s="100"/>
      <c r="G198" s="100"/>
      <c r="H198" s="100"/>
      <c r="I198" s="100"/>
      <c r="J198" s="100"/>
      <c r="K198" s="100"/>
      <c r="L198" s="100"/>
      <c r="M198" s="100"/>
      <c r="N198" s="100"/>
    </row>
    <row r="199" spans="1:14" s="163" customFormat="1" ht="26.25" customHeight="1" x14ac:dyDescent="0.25">
      <c r="A199" s="100"/>
      <c r="B199" s="100"/>
      <c r="C199" s="100"/>
      <c r="D199" s="100"/>
      <c r="E199" s="100"/>
      <c r="F199" s="100"/>
      <c r="G199" s="100"/>
      <c r="H199" s="100"/>
      <c r="I199" s="100"/>
      <c r="J199" s="100"/>
      <c r="K199" s="100"/>
      <c r="L199" s="100"/>
      <c r="M199" s="100"/>
      <c r="N199" s="100"/>
    </row>
    <row r="200" spans="1:14" x14ac:dyDescent="0.25">
      <c r="A200" s="166" t="s">
        <v>140</v>
      </c>
      <c r="B200" s="166"/>
      <c r="C200" s="166"/>
    </row>
    <row r="202" spans="1:14" x14ac:dyDescent="0.25">
      <c r="B202" s="100" t="s">
        <v>244</v>
      </c>
    </row>
  </sheetData>
  <mergeCells count="37">
    <mergeCell ref="G188:N188"/>
    <mergeCell ref="H189:N189"/>
    <mergeCell ref="E13:I13"/>
    <mergeCell ref="E150:I150"/>
    <mergeCell ref="E165:I165"/>
    <mergeCell ref="E172:I172"/>
    <mergeCell ref="E186:I186"/>
    <mergeCell ref="F173:N173"/>
    <mergeCell ref="G174:N174"/>
    <mergeCell ref="H175:N175"/>
    <mergeCell ref="G152:N152"/>
    <mergeCell ref="H153:N153"/>
    <mergeCell ref="F151:N151"/>
    <mergeCell ref="E179:I179"/>
    <mergeCell ref="F180:N180"/>
    <mergeCell ref="G181:N181"/>
    <mergeCell ref="A186:C186"/>
    <mergeCell ref="F187:N187"/>
    <mergeCell ref="A165:C165"/>
    <mergeCell ref="F166:N166"/>
    <mergeCell ref="G167:N167"/>
    <mergeCell ref="H168:N168"/>
    <mergeCell ref="A172:C172"/>
    <mergeCell ref="A179:C179"/>
    <mergeCell ref="H182:N182"/>
    <mergeCell ref="A13:C13"/>
    <mergeCell ref="A150:C150"/>
    <mergeCell ref="J8:N8"/>
    <mergeCell ref="F14:N14"/>
    <mergeCell ref="G15:N15"/>
    <mergeCell ref="H16:N16"/>
    <mergeCell ref="A10:I10"/>
    <mergeCell ref="A8:A9"/>
    <mergeCell ref="B8:C8"/>
    <mergeCell ref="D8:G8"/>
    <mergeCell ref="H8:H9"/>
    <mergeCell ref="I8:I9"/>
  </mergeCells>
  <pageMargins left="0.2" right="0.2" top="0.25" bottom="0.25" header="0.3" footer="0.3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14999847407452621"/>
    <pageSetUpPr fitToPage="1"/>
  </sheetPr>
  <dimension ref="A1:M71"/>
  <sheetViews>
    <sheetView topLeftCell="A37" workbookViewId="0">
      <selection activeCell="G51" sqref="G51"/>
    </sheetView>
  </sheetViews>
  <sheetFormatPr defaultRowHeight="15" x14ac:dyDescent="0.25"/>
  <cols>
    <col min="1" max="1" width="6" customWidth="1"/>
    <col min="2" max="2" width="4.5703125" customWidth="1"/>
    <col min="3" max="3" width="4.85546875" customWidth="1"/>
    <col min="4" max="4" width="7.28515625" customWidth="1"/>
    <col min="5" max="5" width="6.28515625" customWidth="1"/>
    <col min="6" max="6" width="8.85546875" customWidth="1"/>
    <col min="7" max="7" width="42.5703125" customWidth="1"/>
    <col min="8" max="8" width="16.5703125" customWidth="1"/>
    <col min="9" max="10" width="15.5703125" customWidth="1"/>
    <col min="11" max="11" width="16.28515625" customWidth="1"/>
    <col min="12" max="12" width="16.140625" customWidth="1"/>
    <col min="13" max="13" width="30.28515625" customWidth="1"/>
  </cols>
  <sheetData>
    <row r="1" spans="1:13" x14ac:dyDescent="0.25">
      <c r="A1" s="3" t="s">
        <v>46</v>
      </c>
    </row>
    <row r="2" spans="1:13" x14ac:dyDescent="0.25">
      <c r="L2" s="94" t="s">
        <v>234</v>
      </c>
    </row>
    <row r="3" spans="1:13" ht="29.25" customHeight="1" x14ac:dyDescent="0.25">
      <c r="B3" s="259" t="s">
        <v>104</v>
      </c>
      <c r="C3" s="259"/>
      <c r="D3" s="259"/>
      <c r="E3" s="259" t="s">
        <v>8</v>
      </c>
      <c r="F3" s="259"/>
      <c r="G3" s="260" t="s">
        <v>131</v>
      </c>
      <c r="H3" s="260" t="s">
        <v>237</v>
      </c>
      <c r="I3" s="260" t="s">
        <v>169</v>
      </c>
      <c r="J3" s="101"/>
      <c r="K3" s="260" t="s">
        <v>143</v>
      </c>
      <c r="L3" s="260" t="s">
        <v>144</v>
      </c>
    </row>
    <row r="4" spans="1:13" ht="126" customHeight="1" x14ac:dyDescent="0.25">
      <c r="B4" s="78" t="s">
        <v>9</v>
      </c>
      <c r="C4" s="78" t="s">
        <v>10</v>
      </c>
      <c r="D4" s="78" t="s">
        <v>11</v>
      </c>
      <c r="E4" s="72" t="s">
        <v>2</v>
      </c>
      <c r="F4" s="72" t="s">
        <v>25</v>
      </c>
      <c r="G4" s="261"/>
      <c r="H4" s="261"/>
      <c r="I4" s="261"/>
      <c r="J4" s="102" t="s">
        <v>168</v>
      </c>
      <c r="K4" s="261"/>
      <c r="L4" s="261"/>
    </row>
    <row r="5" spans="1:13" ht="25.5" customHeight="1" x14ac:dyDescent="0.25">
      <c r="B5" s="104">
        <v>1</v>
      </c>
      <c r="C5" s="104">
        <v>2</v>
      </c>
      <c r="D5" s="104">
        <v>3</v>
      </c>
      <c r="E5" s="104">
        <v>4</v>
      </c>
      <c r="F5" s="104">
        <v>5</v>
      </c>
      <c r="G5" s="104">
        <v>6</v>
      </c>
      <c r="H5" s="104">
        <v>7</v>
      </c>
      <c r="I5" s="104">
        <v>8</v>
      </c>
      <c r="J5" s="104">
        <v>11</v>
      </c>
      <c r="K5" s="104">
        <v>12</v>
      </c>
      <c r="L5" s="104">
        <v>13</v>
      </c>
    </row>
    <row r="6" spans="1:13" x14ac:dyDescent="0.25">
      <c r="B6" s="25"/>
      <c r="C6" s="25"/>
      <c r="D6" s="25"/>
      <c r="E6" s="72"/>
      <c r="F6" s="72"/>
      <c r="G6" s="78" t="s">
        <v>18</v>
      </c>
      <c r="H6" s="192">
        <f t="shared" ref="H6:I6" si="0">+H7+H39+H44+H49+H54+H61</f>
        <v>10364507.637</v>
      </c>
      <c r="I6" s="192">
        <f t="shared" si="0"/>
        <v>9926494.8510807119</v>
      </c>
      <c r="J6" s="192">
        <f>+J7+J39+J44+J49+J54+J61</f>
        <v>11854997.649699321</v>
      </c>
      <c r="K6" s="192">
        <f t="shared" ref="K6:L6" si="1">+K7+K39+K44+K49+K54+K61</f>
        <v>11929462.50210114</v>
      </c>
      <c r="L6" s="192">
        <f t="shared" si="1"/>
        <v>11999390.058560112</v>
      </c>
    </row>
    <row r="7" spans="1:13" ht="25.5" x14ac:dyDescent="0.25">
      <c r="B7" s="189" t="s">
        <v>309</v>
      </c>
      <c r="C7" s="189" t="s">
        <v>310</v>
      </c>
      <c r="D7" s="189" t="s">
        <v>311</v>
      </c>
      <c r="E7" s="15">
        <v>1087</v>
      </c>
      <c r="F7" s="15">
        <v>11001</v>
      </c>
      <c r="G7" s="32" t="s">
        <v>264</v>
      </c>
      <c r="H7" s="193">
        <f>SUM(H13:H38)</f>
        <v>9236538.0370000005</v>
      </c>
      <c r="I7" s="193">
        <f t="shared" ref="I7:L7" si="2">SUM(I13:I38)</f>
        <v>9060771.3510807119</v>
      </c>
      <c r="J7" s="193">
        <f t="shared" si="2"/>
        <v>10559780.41539149</v>
      </c>
      <c r="K7" s="193">
        <f t="shared" si="2"/>
        <v>10666476.472648177</v>
      </c>
      <c r="L7" s="193">
        <f t="shared" si="2"/>
        <v>10684919.900549131</v>
      </c>
    </row>
    <row r="8" spans="1:13" x14ac:dyDescent="0.25">
      <c r="B8" s="16"/>
      <c r="C8" s="16"/>
      <c r="D8" s="16"/>
      <c r="E8" s="15"/>
      <c r="F8" s="15"/>
      <c r="G8" s="31" t="s">
        <v>129</v>
      </c>
      <c r="H8" s="193"/>
      <c r="I8" s="193"/>
      <c r="J8" s="193"/>
      <c r="K8" s="193"/>
      <c r="L8" s="193"/>
    </row>
    <row r="9" spans="1:13" ht="38.25" x14ac:dyDescent="0.25">
      <c r="B9" s="16"/>
      <c r="C9" s="16"/>
      <c r="D9" s="16"/>
      <c r="E9" s="15"/>
      <c r="F9" s="15"/>
      <c r="G9" s="32" t="s">
        <v>282</v>
      </c>
      <c r="H9" s="193"/>
      <c r="I9" s="193"/>
      <c r="J9" s="193"/>
      <c r="K9" s="193"/>
      <c r="L9" s="193"/>
    </row>
    <row r="10" spans="1:13" x14ac:dyDescent="0.25">
      <c r="B10" s="16"/>
      <c r="C10" s="16"/>
      <c r="D10" s="16"/>
      <c r="E10" s="15"/>
      <c r="F10" s="15"/>
      <c r="G10" s="31" t="s">
        <v>132</v>
      </c>
      <c r="H10" s="193"/>
      <c r="I10" s="193"/>
      <c r="J10" s="193"/>
      <c r="K10" s="193"/>
      <c r="L10" s="193"/>
    </row>
    <row r="11" spans="1:13" x14ac:dyDescent="0.25">
      <c r="B11" s="16"/>
      <c r="C11" s="16"/>
      <c r="D11" s="16"/>
      <c r="E11" s="15"/>
      <c r="F11" s="15"/>
      <c r="G11" s="32" t="s">
        <v>248</v>
      </c>
      <c r="H11" s="193"/>
      <c r="I11" s="193"/>
      <c r="J11" s="193"/>
      <c r="K11" s="193"/>
      <c r="L11" s="193"/>
    </row>
    <row r="12" spans="1:13" ht="27" customHeight="1" x14ac:dyDescent="0.25">
      <c r="B12" s="16"/>
      <c r="C12" s="16"/>
      <c r="D12" s="16"/>
      <c r="E12" s="15"/>
      <c r="F12" s="15"/>
      <c r="G12" s="190" t="s">
        <v>130</v>
      </c>
      <c r="H12" s="193"/>
      <c r="I12" s="193"/>
      <c r="J12" s="193"/>
      <c r="K12" s="193"/>
      <c r="L12" s="193"/>
    </row>
    <row r="13" spans="1:13" ht="14.25" customHeight="1" x14ac:dyDescent="0.25">
      <c r="B13" s="16"/>
      <c r="C13" s="16"/>
      <c r="D13" s="16"/>
      <c r="E13" s="15"/>
      <c r="F13" s="15"/>
      <c r="G13" s="31" t="s">
        <v>312</v>
      </c>
      <c r="H13" s="193">
        <v>8118449</v>
      </c>
      <c r="I13" s="193">
        <v>8144740.5</v>
      </c>
      <c r="J13" s="193">
        <v>8753741.1570285708</v>
      </c>
      <c r="K13" s="193">
        <v>8830957.060022857</v>
      </c>
      <c r="L13" s="193">
        <v>8893209.5317638088</v>
      </c>
      <c r="M13" s="198"/>
    </row>
    <row r="14" spans="1:13" ht="28.5" customHeight="1" x14ac:dyDescent="0.25">
      <c r="B14" s="16"/>
      <c r="C14" s="16"/>
      <c r="D14" s="16"/>
      <c r="E14" s="15"/>
      <c r="F14" s="15"/>
      <c r="G14" s="31" t="s">
        <v>313</v>
      </c>
      <c r="H14" s="193">
        <v>84410.3</v>
      </c>
      <c r="I14" s="193">
        <v>90633.2</v>
      </c>
      <c r="J14" s="193">
        <v>90323.676800000001</v>
      </c>
      <c r="K14" s="193">
        <v>91297.170879999991</v>
      </c>
      <c r="L14" s="193">
        <v>91361.904639999993</v>
      </c>
    </row>
    <row r="15" spans="1:13" ht="30" customHeight="1" x14ac:dyDescent="0.25">
      <c r="B15" s="16"/>
      <c r="C15" s="16"/>
      <c r="D15" s="16"/>
      <c r="E15" s="15"/>
      <c r="F15" s="15"/>
      <c r="G15" s="31" t="s">
        <v>314</v>
      </c>
      <c r="H15" s="193">
        <v>72222.3</v>
      </c>
      <c r="I15" s="193">
        <v>71089.7</v>
      </c>
      <c r="J15" s="193">
        <v>71864.9568</v>
      </c>
      <c r="K15" s="193">
        <v>73492.494400000011</v>
      </c>
      <c r="L15" s="193">
        <v>73663.116800000003</v>
      </c>
    </row>
    <row r="16" spans="1:13" x14ac:dyDescent="0.25">
      <c r="B16" s="16"/>
      <c r="C16" s="16"/>
      <c r="D16" s="16"/>
      <c r="E16" s="15"/>
      <c r="F16" s="15"/>
      <c r="G16" s="31" t="s">
        <v>315</v>
      </c>
      <c r="H16" s="193">
        <v>88822.277000000002</v>
      </c>
      <c r="I16" s="193">
        <v>116800.47268071081</v>
      </c>
      <c r="J16" s="193">
        <v>126829.15740291899</v>
      </c>
      <c r="K16" s="193">
        <v>126829.15740291882</v>
      </c>
      <c r="L16" s="193">
        <v>126829.15740291882</v>
      </c>
    </row>
    <row r="17" spans="2:12" x14ac:dyDescent="0.25">
      <c r="B17" s="16"/>
      <c r="C17" s="16"/>
      <c r="D17" s="16"/>
      <c r="E17" s="15"/>
      <c r="F17" s="15"/>
      <c r="G17" s="31" t="s">
        <v>316</v>
      </c>
      <c r="H17" s="193">
        <v>4561.8999999999996</v>
      </c>
      <c r="I17" s="193">
        <v>7800</v>
      </c>
      <c r="J17" s="193">
        <v>7800</v>
      </c>
      <c r="K17" s="193">
        <v>7800</v>
      </c>
      <c r="L17" s="193">
        <v>7800</v>
      </c>
    </row>
    <row r="18" spans="2:12" x14ac:dyDescent="0.25">
      <c r="B18" s="16"/>
      <c r="C18" s="16"/>
      <c r="D18" s="16"/>
      <c r="E18" s="15"/>
      <c r="F18" s="15"/>
      <c r="G18" s="31" t="s">
        <v>317</v>
      </c>
      <c r="H18" s="193">
        <v>55276.4</v>
      </c>
      <c r="I18" s="193">
        <v>53153.722399999999</v>
      </c>
      <c r="J18" s="193">
        <v>73646.822400000005</v>
      </c>
      <c r="K18" s="193">
        <v>75000</v>
      </c>
      <c r="L18" s="193">
        <v>77000</v>
      </c>
    </row>
    <row r="19" spans="2:12" x14ac:dyDescent="0.25">
      <c r="B19" s="16"/>
      <c r="C19" s="16"/>
      <c r="D19" s="16"/>
      <c r="E19" s="15"/>
      <c r="F19" s="15"/>
      <c r="G19" s="31" t="s">
        <v>318</v>
      </c>
      <c r="H19" s="193">
        <v>2247</v>
      </c>
      <c r="I19" s="193"/>
      <c r="J19" s="193"/>
      <c r="K19" s="193"/>
      <c r="L19" s="193"/>
    </row>
    <row r="20" spans="2:12" x14ac:dyDescent="0.25">
      <c r="B20" s="16"/>
      <c r="C20" s="16"/>
      <c r="D20" s="16"/>
      <c r="E20" s="15"/>
      <c r="F20" s="15"/>
      <c r="G20" s="31" t="s">
        <v>319</v>
      </c>
      <c r="H20" s="193">
        <v>12608.4</v>
      </c>
      <c r="I20" s="193">
        <v>14400</v>
      </c>
      <c r="J20" s="193">
        <v>15540</v>
      </c>
      <c r="K20" s="193">
        <v>16000</v>
      </c>
      <c r="L20" s="193">
        <v>16500</v>
      </c>
    </row>
    <row r="21" spans="2:12" x14ac:dyDescent="0.25">
      <c r="B21" s="16"/>
      <c r="C21" s="16"/>
      <c r="D21" s="16"/>
      <c r="E21" s="15"/>
      <c r="F21" s="15"/>
      <c r="G21" s="31" t="s">
        <v>320</v>
      </c>
      <c r="H21" s="193">
        <v>9926.7000000000007</v>
      </c>
      <c r="I21" s="193">
        <v>14000</v>
      </c>
      <c r="J21" s="193">
        <v>14514.46896</v>
      </c>
      <c r="K21" s="193">
        <v>15000</v>
      </c>
      <c r="L21" s="193">
        <v>15500</v>
      </c>
    </row>
    <row r="22" spans="2:12" x14ac:dyDescent="0.25">
      <c r="B22" s="16"/>
      <c r="C22" s="16"/>
      <c r="D22" s="16"/>
      <c r="E22" s="15"/>
      <c r="F22" s="15"/>
      <c r="G22" s="31" t="s">
        <v>321</v>
      </c>
      <c r="H22" s="193">
        <v>15025.6</v>
      </c>
      <c r="I22" s="193">
        <v>10958</v>
      </c>
      <c r="J22" s="193">
        <v>15000</v>
      </c>
      <c r="K22" s="193">
        <v>15000</v>
      </c>
      <c r="L22" s="193">
        <v>16000</v>
      </c>
    </row>
    <row r="23" spans="2:12" x14ac:dyDescent="0.25">
      <c r="B23" s="16"/>
      <c r="C23" s="16"/>
      <c r="D23" s="16"/>
      <c r="E23" s="15"/>
      <c r="F23" s="15"/>
      <c r="G23" s="31" t="s">
        <v>322</v>
      </c>
      <c r="H23" s="193">
        <v>216543.2</v>
      </c>
      <c r="I23" s="193">
        <v>227171.8</v>
      </c>
      <c r="J23" s="193">
        <v>242490</v>
      </c>
      <c r="K23" s="193">
        <v>242490</v>
      </c>
      <c r="L23" s="193">
        <v>242490</v>
      </c>
    </row>
    <row r="24" spans="2:12" ht="27.75" customHeight="1" x14ac:dyDescent="0.25">
      <c r="B24" s="16"/>
      <c r="C24" s="16"/>
      <c r="D24" s="16"/>
      <c r="E24" s="15"/>
      <c r="F24" s="15"/>
      <c r="G24" s="31" t="s">
        <v>323</v>
      </c>
      <c r="H24" s="193">
        <v>1118.8</v>
      </c>
      <c r="I24" s="193">
        <v>1400</v>
      </c>
      <c r="J24" s="193">
        <v>1404</v>
      </c>
      <c r="K24" s="193">
        <v>1400</v>
      </c>
      <c r="L24" s="193">
        <v>1400</v>
      </c>
    </row>
    <row r="25" spans="2:12" x14ac:dyDescent="0.25">
      <c r="B25" s="16"/>
      <c r="C25" s="16"/>
      <c r="D25" s="16"/>
      <c r="E25" s="15"/>
      <c r="F25" s="15"/>
      <c r="G25" s="31" t="s">
        <v>324</v>
      </c>
      <c r="H25" s="193">
        <v>2599.9899999999998</v>
      </c>
      <c r="I25" s="193">
        <v>7098.6</v>
      </c>
      <c r="J25" s="193">
        <v>7100</v>
      </c>
      <c r="K25" s="193">
        <v>7100</v>
      </c>
      <c r="L25" s="193">
        <v>7100</v>
      </c>
    </row>
    <row r="26" spans="2:12" x14ac:dyDescent="0.25">
      <c r="B26" s="16"/>
      <c r="C26" s="16"/>
      <c r="D26" s="16"/>
      <c r="E26" s="15"/>
      <c r="F26" s="15"/>
      <c r="G26" s="31" t="s">
        <v>325</v>
      </c>
      <c r="H26" s="193">
        <v>42912</v>
      </c>
      <c r="I26" s="193">
        <v>45000</v>
      </c>
      <c r="J26" s="193">
        <v>45000</v>
      </c>
      <c r="K26" s="193">
        <v>45000</v>
      </c>
      <c r="L26" s="193">
        <v>45000</v>
      </c>
    </row>
    <row r="27" spans="2:12" x14ac:dyDescent="0.25">
      <c r="B27" s="16"/>
      <c r="C27" s="16"/>
      <c r="D27" s="16"/>
      <c r="E27" s="15"/>
      <c r="F27" s="15"/>
      <c r="G27" s="31" t="s">
        <v>326</v>
      </c>
      <c r="H27" s="193">
        <v>47242.9</v>
      </c>
      <c r="I27" s="193">
        <v>12000</v>
      </c>
      <c r="J27" s="193">
        <v>14000</v>
      </c>
      <c r="K27" s="193">
        <v>14000</v>
      </c>
      <c r="L27" s="193">
        <v>15000</v>
      </c>
    </row>
    <row r="28" spans="2:12" x14ac:dyDescent="0.25">
      <c r="B28" s="16"/>
      <c r="C28" s="16"/>
      <c r="D28" s="16"/>
      <c r="E28" s="15"/>
      <c r="F28" s="15"/>
      <c r="G28" s="31" t="s">
        <v>327</v>
      </c>
      <c r="H28" s="193">
        <v>1743.3</v>
      </c>
      <c r="I28" s="193">
        <v>35879.9</v>
      </c>
      <c r="J28" s="193">
        <v>622504</v>
      </c>
      <c r="K28" s="193">
        <v>627000</v>
      </c>
      <c r="L28" s="193">
        <v>632000</v>
      </c>
    </row>
    <row r="29" spans="2:12" x14ac:dyDescent="0.25">
      <c r="B29" s="16"/>
      <c r="C29" s="16"/>
      <c r="D29" s="16"/>
      <c r="E29" s="15"/>
      <c r="F29" s="15"/>
      <c r="G29" s="31" t="s">
        <v>328</v>
      </c>
      <c r="H29" s="193">
        <v>1200</v>
      </c>
      <c r="I29" s="193">
        <v>5000</v>
      </c>
      <c r="J29" s="193">
        <v>5000</v>
      </c>
      <c r="K29" s="193">
        <v>5000</v>
      </c>
      <c r="L29" s="193">
        <v>5000</v>
      </c>
    </row>
    <row r="30" spans="2:12" ht="30" customHeight="1" x14ac:dyDescent="0.25">
      <c r="B30" s="16"/>
      <c r="C30" s="16"/>
      <c r="D30" s="16"/>
      <c r="E30" s="15"/>
      <c r="F30" s="15"/>
      <c r="G30" s="31" t="s">
        <v>329</v>
      </c>
      <c r="H30" s="193">
        <v>54125.9</v>
      </c>
      <c r="I30" s="193">
        <v>18853.175999999999</v>
      </c>
      <c r="J30" s="193">
        <v>19129.975999999999</v>
      </c>
      <c r="K30" s="193">
        <v>19130</v>
      </c>
      <c r="L30" s="193">
        <v>19130</v>
      </c>
    </row>
    <row r="31" spans="2:12" ht="27" customHeight="1" x14ac:dyDescent="0.25">
      <c r="B31" s="16"/>
      <c r="C31" s="16"/>
      <c r="D31" s="16"/>
      <c r="E31" s="15"/>
      <c r="F31" s="15"/>
      <c r="G31" s="31" t="s">
        <v>330</v>
      </c>
      <c r="H31" s="193">
        <v>24350.6</v>
      </c>
      <c r="I31" s="193">
        <v>5000</v>
      </c>
      <c r="J31" s="193">
        <v>5000</v>
      </c>
      <c r="K31" s="193">
        <v>5000</v>
      </c>
      <c r="L31" s="193">
        <v>5000</v>
      </c>
    </row>
    <row r="32" spans="2:12" x14ac:dyDescent="0.25">
      <c r="B32" s="16"/>
      <c r="C32" s="16"/>
      <c r="D32" s="16"/>
      <c r="E32" s="15"/>
      <c r="F32" s="15"/>
      <c r="G32" s="31" t="s">
        <v>331</v>
      </c>
      <c r="H32" s="193">
        <v>88709.4</v>
      </c>
      <c r="I32" s="193">
        <v>26245.4</v>
      </c>
      <c r="J32" s="193">
        <v>133222.39999999999</v>
      </c>
      <c r="K32" s="193">
        <v>169889.8</v>
      </c>
      <c r="L32" s="193">
        <v>111645.4</v>
      </c>
    </row>
    <row r="33" spans="2:12" x14ac:dyDescent="0.25">
      <c r="B33" s="16"/>
      <c r="C33" s="16"/>
      <c r="D33" s="16"/>
      <c r="E33" s="15"/>
      <c r="F33" s="15"/>
      <c r="G33" s="31" t="s">
        <v>332</v>
      </c>
      <c r="H33" s="193">
        <v>137889.20000000001</v>
      </c>
      <c r="I33" s="193"/>
      <c r="J33" s="193">
        <v>162425</v>
      </c>
      <c r="K33" s="193">
        <v>164000</v>
      </c>
      <c r="L33" s="193">
        <v>166000</v>
      </c>
    </row>
    <row r="34" spans="2:12" x14ac:dyDescent="0.25">
      <c r="B34" s="16"/>
      <c r="C34" s="16"/>
      <c r="D34" s="16"/>
      <c r="E34" s="15"/>
      <c r="F34" s="15"/>
      <c r="G34" s="31" t="s">
        <v>333</v>
      </c>
      <c r="H34" s="193">
        <v>6571.4</v>
      </c>
      <c r="I34" s="193">
        <v>7400</v>
      </c>
      <c r="J34" s="193">
        <v>7400</v>
      </c>
      <c r="K34" s="193">
        <v>7600</v>
      </c>
      <c r="L34" s="193">
        <v>7800</v>
      </c>
    </row>
    <row r="35" spans="2:12" x14ac:dyDescent="0.25">
      <c r="B35" s="16"/>
      <c r="C35" s="16"/>
      <c r="D35" s="16"/>
      <c r="E35" s="15"/>
      <c r="F35" s="15"/>
      <c r="G35" s="31" t="s">
        <v>334</v>
      </c>
      <c r="H35" s="193">
        <v>909.9</v>
      </c>
      <c r="I35" s="193"/>
      <c r="J35" s="193">
        <v>5000</v>
      </c>
      <c r="K35" s="193">
        <v>5000</v>
      </c>
      <c r="L35" s="193">
        <v>5000</v>
      </c>
    </row>
    <row r="36" spans="2:12" x14ac:dyDescent="0.25">
      <c r="B36" s="16"/>
      <c r="C36" s="16"/>
      <c r="D36" s="16"/>
      <c r="E36" s="15"/>
      <c r="F36" s="15"/>
      <c r="G36" s="31" t="s">
        <v>335</v>
      </c>
      <c r="H36" s="193">
        <v>142833.76999999999</v>
      </c>
      <c r="I36" s="193">
        <v>141600.35</v>
      </c>
      <c r="J36" s="193">
        <v>35758.199999999997</v>
      </c>
      <c r="K36" s="193">
        <v>37000</v>
      </c>
      <c r="L36" s="193">
        <v>39000</v>
      </c>
    </row>
    <row r="37" spans="2:12" x14ac:dyDescent="0.25">
      <c r="B37" s="16"/>
      <c r="C37" s="16"/>
      <c r="D37" s="16"/>
      <c r="E37" s="15"/>
      <c r="F37" s="15"/>
      <c r="G37" s="31" t="s">
        <v>336</v>
      </c>
      <c r="H37" s="193">
        <v>4237.8</v>
      </c>
      <c r="I37" s="193">
        <v>4546.53</v>
      </c>
      <c r="J37" s="193">
        <v>4600</v>
      </c>
      <c r="K37" s="193">
        <v>4600</v>
      </c>
      <c r="L37" s="193">
        <v>4600</v>
      </c>
    </row>
    <row r="38" spans="2:12" x14ac:dyDescent="0.25">
      <c r="B38" s="16"/>
      <c r="C38" s="16"/>
      <c r="D38" s="16"/>
      <c r="E38" s="15"/>
      <c r="F38" s="15"/>
      <c r="G38" s="31" t="s">
        <v>338</v>
      </c>
      <c r="H38" s="193">
        <v>0</v>
      </c>
      <c r="I38" s="193">
        <v>0</v>
      </c>
      <c r="J38" s="193">
        <v>80486.600000000006</v>
      </c>
      <c r="K38" s="193">
        <v>60890.789942400006</v>
      </c>
      <c r="L38" s="193">
        <v>60890.789942400006</v>
      </c>
    </row>
    <row r="39" spans="2:12" x14ac:dyDescent="0.25">
      <c r="B39" s="16"/>
      <c r="C39" s="16"/>
      <c r="D39" s="16"/>
      <c r="E39" s="15"/>
      <c r="F39" s="15">
        <v>11002</v>
      </c>
      <c r="G39" s="32" t="s">
        <v>293</v>
      </c>
      <c r="H39" s="193">
        <f>H43</f>
        <v>196646.5</v>
      </c>
      <c r="I39" s="193">
        <f t="shared" ref="I39:L39" si="3">I43</f>
        <v>194637.2</v>
      </c>
      <c r="J39" s="193">
        <f t="shared" si="3"/>
        <v>232450.93430782977</v>
      </c>
      <c r="K39" s="193">
        <f t="shared" si="3"/>
        <v>233911.02945296356</v>
      </c>
      <c r="L39" s="193">
        <f t="shared" si="3"/>
        <v>235282.15801098262</v>
      </c>
    </row>
    <row r="40" spans="2:12" x14ac:dyDescent="0.25">
      <c r="B40" s="16"/>
      <c r="C40" s="16"/>
      <c r="D40" s="16"/>
      <c r="E40" s="15"/>
      <c r="F40" s="15"/>
      <c r="G40" s="31" t="s">
        <v>132</v>
      </c>
      <c r="H40" s="193"/>
      <c r="I40" s="193"/>
      <c r="J40" s="193"/>
      <c r="K40" s="193"/>
      <c r="L40" s="193"/>
    </row>
    <row r="41" spans="2:12" x14ac:dyDescent="0.25">
      <c r="B41" s="16"/>
      <c r="C41" s="16"/>
      <c r="D41" s="16"/>
      <c r="E41" s="15"/>
      <c r="F41" s="15"/>
      <c r="G41" s="32" t="s">
        <v>248</v>
      </c>
      <c r="H41" s="193"/>
      <c r="I41" s="193"/>
      <c r="J41" s="193"/>
      <c r="K41" s="193"/>
      <c r="L41" s="193"/>
    </row>
    <row r="42" spans="2:12" ht="25.5" x14ac:dyDescent="0.25">
      <c r="B42" s="16"/>
      <c r="C42" s="16"/>
      <c r="D42" s="16"/>
      <c r="E42" s="15"/>
      <c r="F42" s="15"/>
      <c r="G42" s="31" t="s">
        <v>337</v>
      </c>
      <c r="H42" s="193"/>
      <c r="I42" s="193"/>
      <c r="J42" s="193"/>
      <c r="K42" s="193"/>
      <c r="L42" s="193"/>
    </row>
    <row r="43" spans="2:12" x14ac:dyDescent="0.25">
      <c r="B43" s="16"/>
      <c r="C43" s="16"/>
      <c r="D43" s="16"/>
      <c r="E43" s="15"/>
      <c r="F43" s="15"/>
      <c r="G43" s="31" t="s">
        <v>338</v>
      </c>
      <c r="H43" s="193">
        <v>196646.5</v>
      </c>
      <c r="I43" s="193">
        <v>194637.2</v>
      </c>
      <c r="J43" s="193">
        <v>232450.93430782977</v>
      </c>
      <c r="K43" s="199">
        <v>233911.02945296356</v>
      </c>
      <c r="L43" s="199">
        <v>235282.15801098262</v>
      </c>
    </row>
    <row r="44" spans="2:12" ht="25.5" x14ac:dyDescent="0.25">
      <c r="B44" s="16"/>
      <c r="C44" s="16"/>
      <c r="D44" s="16"/>
      <c r="E44" s="15"/>
      <c r="F44" s="15">
        <v>31001</v>
      </c>
      <c r="G44" s="32" t="s">
        <v>295</v>
      </c>
      <c r="H44" s="193">
        <f>SUM(H48:H48)</f>
        <v>52636.6</v>
      </c>
      <c r="I44" s="193">
        <f>SUM(I48:I48)</f>
        <v>49750</v>
      </c>
      <c r="J44" s="193">
        <f>SUM(J48:J48)</f>
        <v>54780</v>
      </c>
      <c r="K44" s="193">
        <f>SUM(K48:K48)</f>
        <v>56000</v>
      </c>
      <c r="L44" s="193">
        <f>SUM(L48:L48)</f>
        <v>58000</v>
      </c>
    </row>
    <row r="45" spans="2:12" x14ac:dyDescent="0.25">
      <c r="B45" s="16"/>
      <c r="C45" s="16"/>
      <c r="D45" s="16"/>
      <c r="E45" s="15"/>
      <c r="F45" s="15"/>
      <c r="G45" s="31" t="s">
        <v>132</v>
      </c>
      <c r="H45" s="193"/>
      <c r="I45" s="193"/>
      <c r="J45" s="193"/>
      <c r="K45" s="193"/>
      <c r="L45" s="193"/>
    </row>
    <row r="46" spans="2:12" x14ac:dyDescent="0.25">
      <c r="B46" s="16"/>
      <c r="C46" s="16"/>
      <c r="D46" s="16"/>
      <c r="E46" s="15"/>
      <c r="F46" s="15"/>
      <c r="G46" s="32" t="s">
        <v>248</v>
      </c>
      <c r="H46" s="193"/>
      <c r="I46" s="193"/>
      <c r="J46" s="193"/>
      <c r="K46" s="193"/>
      <c r="L46" s="193"/>
    </row>
    <row r="47" spans="2:12" ht="25.5" x14ac:dyDescent="0.25">
      <c r="B47" s="16"/>
      <c r="C47" s="16"/>
      <c r="D47" s="16"/>
      <c r="E47" s="15"/>
      <c r="F47" s="15"/>
      <c r="G47" s="31" t="s">
        <v>337</v>
      </c>
      <c r="H47" s="193"/>
      <c r="I47" s="193"/>
      <c r="J47" s="193"/>
      <c r="K47" s="193"/>
      <c r="L47" s="193"/>
    </row>
    <row r="48" spans="2:12" x14ac:dyDescent="0.25">
      <c r="B48" s="16"/>
      <c r="C48" s="16"/>
      <c r="D48" s="16"/>
      <c r="E48" s="15"/>
      <c r="F48" s="15"/>
      <c r="G48" s="31" t="s">
        <v>340</v>
      </c>
      <c r="H48" s="193">
        <v>52636.6</v>
      </c>
      <c r="I48" s="193">
        <v>49750</v>
      </c>
      <c r="J48" s="193">
        <v>54780</v>
      </c>
      <c r="K48" s="193">
        <v>56000</v>
      </c>
      <c r="L48" s="193">
        <v>58000</v>
      </c>
    </row>
    <row r="49" spans="2:12" ht="25.5" x14ac:dyDescent="0.25">
      <c r="B49" s="16"/>
      <c r="C49" s="16"/>
      <c r="D49" s="16"/>
      <c r="E49" s="15"/>
      <c r="F49" s="15">
        <v>31002</v>
      </c>
      <c r="G49" s="32" t="s">
        <v>500</v>
      </c>
      <c r="H49" s="193">
        <f>SUM(H53:H53)</f>
        <v>0</v>
      </c>
      <c r="I49" s="193">
        <f>SUM(I53:I53)</f>
        <v>0</v>
      </c>
      <c r="J49" s="193">
        <f>SUM(J53:J53)</f>
        <v>80734.3</v>
      </c>
      <c r="K49" s="193">
        <f>SUM(K53:K53)</f>
        <v>0</v>
      </c>
      <c r="L49" s="193">
        <f>SUM(L53:L53)</f>
        <v>0</v>
      </c>
    </row>
    <row r="50" spans="2:12" x14ac:dyDescent="0.25">
      <c r="B50" s="16"/>
      <c r="C50" s="16"/>
      <c r="D50" s="16"/>
      <c r="E50" s="15"/>
      <c r="F50" s="15"/>
      <c r="G50" s="31" t="s">
        <v>132</v>
      </c>
      <c r="H50" s="193"/>
      <c r="I50" s="193"/>
      <c r="J50" s="193"/>
      <c r="K50" s="193"/>
      <c r="L50" s="193"/>
    </row>
    <row r="51" spans="2:12" x14ac:dyDescent="0.25">
      <c r="B51" s="16"/>
      <c r="C51" s="16"/>
      <c r="D51" s="16"/>
      <c r="E51" s="15"/>
      <c r="F51" s="15"/>
      <c r="G51" s="32" t="s">
        <v>248</v>
      </c>
      <c r="H51" s="193"/>
      <c r="I51" s="193"/>
      <c r="J51" s="193"/>
      <c r="K51" s="193"/>
      <c r="L51" s="193"/>
    </row>
    <row r="52" spans="2:12" ht="25.5" x14ac:dyDescent="0.25">
      <c r="B52" s="16"/>
      <c r="C52" s="16"/>
      <c r="D52" s="16"/>
      <c r="E52" s="15"/>
      <c r="F52" s="15"/>
      <c r="G52" s="31" t="s">
        <v>337</v>
      </c>
      <c r="H52" s="193"/>
      <c r="I52" s="193"/>
      <c r="J52" s="193"/>
      <c r="K52" s="193"/>
      <c r="L52" s="193"/>
    </row>
    <row r="53" spans="2:12" ht="16.5" customHeight="1" x14ac:dyDescent="0.25">
      <c r="B53" s="16"/>
      <c r="C53" s="16"/>
      <c r="D53" s="16"/>
      <c r="E53" s="15"/>
      <c r="F53" s="15"/>
      <c r="G53" s="31" t="s">
        <v>339</v>
      </c>
      <c r="H53" s="193">
        <v>0</v>
      </c>
      <c r="I53" s="193">
        <v>0</v>
      </c>
      <c r="J53" s="193">
        <v>80734.3</v>
      </c>
      <c r="K53" s="193">
        <v>0</v>
      </c>
      <c r="L53" s="193">
        <v>0</v>
      </c>
    </row>
    <row r="54" spans="2:12" x14ac:dyDescent="0.25">
      <c r="B54" s="189" t="s">
        <v>311</v>
      </c>
      <c r="C54" s="189" t="s">
        <v>341</v>
      </c>
      <c r="D54" s="189" t="s">
        <v>311</v>
      </c>
      <c r="E54" s="15">
        <v>1013</v>
      </c>
      <c r="F54" s="15">
        <v>11001</v>
      </c>
      <c r="G54" s="32" t="s">
        <v>257</v>
      </c>
      <c r="H54" s="193">
        <f>H60</f>
        <v>872806.5</v>
      </c>
      <c r="I54" s="193">
        <f t="shared" ref="I54:L54" si="4">I60</f>
        <v>610968.30000000005</v>
      </c>
      <c r="J54" s="193">
        <f t="shared" si="4"/>
        <v>916452</v>
      </c>
      <c r="K54" s="193">
        <f t="shared" si="4"/>
        <v>962275</v>
      </c>
      <c r="L54" s="193">
        <f t="shared" si="4"/>
        <v>1010388</v>
      </c>
    </row>
    <row r="55" spans="2:12" x14ac:dyDescent="0.25">
      <c r="B55" s="16"/>
      <c r="C55" s="16"/>
      <c r="D55" s="16"/>
      <c r="E55" s="15"/>
      <c r="F55" s="15"/>
      <c r="G55" s="31" t="s">
        <v>129</v>
      </c>
      <c r="H55" s="193"/>
      <c r="I55" s="193"/>
      <c r="J55" s="193"/>
      <c r="K55" s="193"/>
      <c r="L55" s="193"/>
    </row>
    <row r="56" spans="2:12" x14ac:dyDescent="0.25">
      <c r="B56" s="16"/>
      <c r="C56" s="16"/>
      <c r="D56" s="16"/>
      <c r="E56" s="15"/>
      <c r="F56" s="15"/>
      <c r="G56" s="32" t="s">
        <v>252</v>
      </c>
      <c r="H56" s="193"/>
      <c r="I56" s="193"/>
      <c r="J56" s="193"/>
      <c r="K56" s="193"/>
      <c r="L56" s="193"/>
    </row>
    <row r="57" spans="2:12" x14ac:dyDescent="0.25">
      <c r="B57" s="16"/>
      <c r="C57" s="16"/>
      <c r="D57" s="16"/>
      <c r="E57" s="15"/>
      <c r="F57" s="15"/>
      <c r="G57" s="31" t="s">
        <v>132</v>
      </c>
      <c r="H57" s="193"/>
      <c r="I57" s="193"/>
      <c r="J57" s="193"/>
      <c r="K57" s="193"/>
      <c r="L57" s="193"/>
    </row>
    <row r="58" spans="2:12" x14ac:dyDescent="0.25">
      <c r="B58" s="16"/>
      <c r="C58" s="16"/>
      <c r="D58" s="16"/>
      <c r="E58" s="15"/>
      <c r="F58" s="15"/>
      <c r="G58" s="32" t="s">
        <v>248</v>
      </c>
      <c r="H58" s="193"/>
      <c r="I58" s="193"/>
      <c r="J58" s="193"/>
      <c r="K58" s="193"/>
      <c r="L58" s="193"/>
    </row>
    <row r="59" spans="2:12" ht="25.5" x14ac:dyDescent="0.25">
      <c r="B59" s="16"/>
      <c r="C59" s="16"/>
      <c r="D59" s="16"/>
      <c r="E59" s="15"/>
      <c r="F59" s="15"/>
      <c r="G59" s="31" t="s">
        <v>337</v>
      </c>
      <c r="H59" s="193"/>
      <c r="I59" s="193"/>
      <c r="J59" s="193"/>
      <c r="K59" s="193"/>
      <c r="L59" s="193"/>
    </row>
    <row r="60" spans="2:12" x14ac:dyDescent="0.25">
      <c r="B60" s="16"/>
      <c r="C60" s="16"/>
      <c r="D60" s="16"/>
      <c r="E60" s="15"/>
      <c r="F60" s="15"/>
      <c r="G60" s="31" t="s">
        <v>325</v>
      </c>
      <c r="H60" s="193">
        <v>872806.5</v>
      </c>
      <c r="I60" s="193">
        <v>610968.30000000005</v>
      </c>
      <c r="J60" s="193">
        <v>916452</v>
      </c>
      <c r="K60" s="193">
        <v>962275</v>
      </c>
      <c r="L60" s="193">
        <v>1010388</v>
      </c>
    </row>
    <row r="61" spans="2:12" ht="25.5" x14ac:dyDescent="0.25">
      <c r="B61" s="16" t="s">
        <v>342</v>
      </c>
      <c r="C61" s="16" t="s">
        <v>343</v>
      </c>
      <c r="D61" s="16" t="s">
        <v>344</v>
      </c>
      <c r="E61" s="15">
        <v>1144</v>
      </c>
      <c r="F61" s="15">
        <v>11001</v>
      </c>
      <c r="G61" s="31" t="s">
        <v>267</v>
      </c>
      <c r="H61" s="193">
        <f>H67</f>
        <v>5880</v>
      </c>
      <c r="I61" s="193">
        <f t="shared" ref="I61:L61" si="5">I67</f>
        <v>10368</v>
      </c>
      <c r="J61" s="193">
        <f t="shared" si="5"/>
        <v>10800</v>
      </c>
      <c r="K61" s="193">
        <f t="shared" si="5"/>
        <v>10800</v>
      </c>
      <c r="L61" s="193">
        <f t="shared" si="5"/>
        <v>10800</v>
      </c>
    </row>
    <row r="62" spans="2:12" x14ac:dyDescent="0.25">
      <c r="B62" s="16"/>
      <c r="C62" s="16"/>
      <c r="D62" s="16"/>
      <c r="E62" s="15"/>
      <c r="F62" s="15"/>
      <c r="G62" s="32" t="s">
        <v>129</v>
      </c>
      <c r="H62" s="193"/>
      <c r="I62" s="193"/>
      <c r="J62" s="193"/>
      <c r="K62" s="193"/>
      <c r="L62" s="193"/>
    </row>
    <row r="63" spans="2:12" ht="27" customHeight="1" x14ac:dyDescent="0.25">
      <c r="B63" s="16"/>
      <c r="C63" s="16"/>
      <c r="D63" s="16"/>
      <c r="E63" s="15"/>
      <c r="F63" s="15"/>
      <c r="G63" s="31" t="s">
        <v>297</v>
      </c>
      <c r="H63" s="193"/>
      <c r="I63" s="193"/>
      <c r="J63" s="193"/>
      <c r="K63" s="193"/>
      <c r="L63" s="193"/>
    </row>
    <row r="64" spans="2:12" ht="15.75" customHeight="1" x14ac:dyDescent="0.25">
      <c r="B64" s="16"/>
      <c r="C64" s="16"/>
      <c r="D64" s="16"/>
      <c r="E64" s="15"/>
      <c r="F64" s="15"/>
      <c r="G64" s="31" t="s">
        <v>132</v>
      </c>
      <c r="H64" s="193"/>
      <c r="I64" s="193"/>
      <c r="J64" s="193"/>
      <c r="K64" s="193"/>
      <c r="L64" s="193"/>
    </row>
    <row r="65" spans="1:12" x14ac:dyDescent="0.25">
      <c r="B65" s="16"/>
      <c r="C65" s="16"/>
      <c r="D65" s="16"/>
      <c r="E65" s="15"/>
      <c r="F65" s="15"/>
      <c r="G65" s="31" t="s">
        <v>248</v>
      </c>
      <c r="H65" s="193"/>
      <c r="I65" s="193"/>
      <c r="J65" s="193"/>
      <c r="K65" s="193"/>
      <c r="L65" s="193"/>
    </row>
    <row r="66" spans="1:12" ht="27" customHeight="1" x14ac:dyDescent="0.25">
      <c r="B66" s="16"/>
      <c r="C66" s="16"/>
      <c r="D66" s="16"/>
      <c r="E66" s="15"/>
      <c r="F66" s="15"/>
      <c r="G66" s="31" t="s">
        <v>337</v>
      </c>
      <c r="H66" s="193"/>
      <c r="I66" s="193"/>
      <c r="J66" s="193"/>
      <c r="K66" s="193"/>
      <c r="L66" s="193"/>
    </row>
    <row r="67" spans="1:12" x14ac:dyDescent="0.25">
      <c r="B67" s="16"/>
      <c r="C67" s="16"/>
      <c r="D67" s="16"/>
      <c r="E67" s="15"/>
      <c r="F67" s="15"/>
      <c r="G67" s="31" t="s">
        <v>327</v>
      </c>
      <c r="H67" s="193">
        <v>5880</v>
      </c>
      <c r="I67" s="193">
        <v>10368</v>
      </c>
      <c r="J67" s="193">
        <v>10800</v>
      </c>
      <c r="K67" s="193">
        <v>10800</v>
      </c>
      <c r="L67" s="193">
        <v>10800</v>
      </c>
    </row>
    <row r="68" spans="1:12" x14ac:dyDescent="0.25">
      <c r="B68" s="73" t="s">
        <v>44</v>
      </c>
      <c r="C68" s="73" t="s">
        <v>44</v>
      </c>
      <c r="D68" s="73" t="s">
        <v>44</v>
      </c>
      <c r="E68" s="73" t="s">
        <v>44</v>
      </c>
      <c r="F68" s="73" t="s">
        <v>44</v>
      </c>
      <c r="G68" s="79" t="s">
        <v>51</v>
      </c>
      <c r="H68" s="194">
        <f>SUM(H13:H38)+H43+H48+H53</f>
        <v>9485821.1370000001</v>
      </c>
      <c r="I68" s="194">
        <f t="shared" ref="I68:L68" si="6">SUM(I13:I38)+I43+I48+I53</f>
        <v>9305158.5510807112</v>
      </c>
      <c r="J68" s="194">
        <f t="shared" si="6"/>
        <v>10927745.649699321</v>
      </c>
      <c r="K68" s="194">
        <f t="shared" si="6"/>
        <v>10956387.50210114</v>
      </c>
      <c r="L68" s="194">
        <f t="shared" si="6"/>
        <v>10978202.058560112</v>
      </c>
    </row>
    <row r="69" spans="1:12" x14ac:dyDescent="0.25">
      <c r="A69" s="1"/>
      <c r="B69" s="103" t="s">
        <v>44</v>
      </c>
      <c r="C69" s="103" t="s">
        <v>44</v>
      </c>
      <c r="D69" s="103" t="s">
        <v>44</v>
      </c>
      <c r="E69" s="103" t="s">
        <v>44</v>
      </c>
      <c r="F69" s="103" t="s">
        <v>44</v>
      </c>
      <c r="G69" s="15" t="s">
        <v>175</v>
      </c>
      <c r="H69" s="106" t="s">
        <v>44</v>
      </c>
      <c r="I69" s="106" t="s">
        <v>44</v>
      </c>
      <c r="J69" s="105">
        <v>0</v>
      </c>
      <c r="K69" s="105">
        <v>0</v>
      </c>
      <c r="L69" s="105">
        <v>0</v>
      </c>
    </row>
    <row r="71" spans="1:12" x14ac:dyDescent="0.25">
      <c r="D71" s="100" t="s">
        <v>245</v>
      </c>
      <c r="E71" s="90"/>
      <c r="G71" s="107"/>
    </row>
  </sheetData>
  <mergeCells count="7">
    <mergeCell ref="B3:D3"/>
    <mergeCell ref="H3:H4"/>
    <mergeCell ref="I3:I4"/>
    <mergeCell ref="L3:L4"/>
    <mergeCell ref="K3:K4"/>
    <mergeCell ref="E3:F3"/>
    <mergeCell ref="G3:G4"/>
  </mergeCells>
  <pageMargins left="0.28999999999999998" right="0.22" top="0.51" bottom="0.16" header="0.22" footer="0.16"/>
  <pageSetup paperSize="9" scale="7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L19"/>
  <sheetViews>
    <sheetView workbookViewId="0">
      <selection activeCell="D8" sqref="D8"/>
    </sheetView>
  </sheetViews>
  <sheetFormatPr defaultRowHeight="15" x14ac:dyDescent="0.25"/>
  <cols>
    <col min="1" max="1" width="11.28515625" customWidth="1"/>
    <col min="2" max="2" width="10.5703125" customWidth="1"/>
    <col min="3" max="3" width="11.42578125" customWidth="1"/>
    <col min="4" max="4" width="42" customWidth="1"/>
    <col min="5" max="5" width="11.5703125" customWidth="1"/>
    <col min="6" max="6" width="10" customWidth="1"/>
    <col min="7" max="7" width="8.28515625" customWidth="1"/>
    <col min="8" max="8" width="8.5703125" customWidth="1"/>
    <col min="9" max="9" width="8.42578125" customWidth="1"/>
    <col min="10" max="10" width="8.7109375" customWidth="1"/>
    <col min="11" max="11" width="7.28515625" customWidth="1"/>
    <col min="12" max="14" width="8.42578125" customWidth="1"/>
    <col min="15" max="15" width="7.85546875" customWidth="1"/>
    <col min="16" max="16" width="8.28515625" customWidth="1"/>
    <col min="17" max="17" width="9.28515625" customWidth="1"/>
    <col min="18" max="18" width="9.5703125" customWidth="1"/>
    <col min="19" max="19" width="8.7109375" customWidth="1"/>
    <col min="20" max="20" width="9.140625" customWidth="1"/>
    <col min="21" max="21" width="8.85546875" customWidth="1"/>
    <col min="22" max="22" width="8.42578125" customWidth="1"/>
    <col min="23" max="23" width="8.5703125" customWidth="1"/>
    <col min="24" max="27" width="8.85546875" customWidth="1"/>
    <col min="28" max="28" width="8.28515625" customWidth="1"/>
    <col min="29" max="29" width="10.28515625" customWidth="1"/>
    <col min="30" max="30" width="9.42578125" customWidth="1"/>
    <col min="31" max="32" width="8.28515625" customWidth="1"/>
    <col min="33" max="33" width="8.5703125" customWidth="1"/>
    <col min="34" max="34" width="8.7109375" customWidth="1"/>
    <col min="35" max="35" width="7.28515625" customWidth="1"/>
    <col min="36" max="36" width="8.42578125" customWidth="1"/>
    <col min="37" max="37" width="7.85546875" customWidth="1"/>
    <col min="38" max="39" width="8.140625" customWidth="1"/>
    <col min="40" max="40" width="8.28515625" customWidth="1"/>
    <col min="41" max="41" width="10.42578125" customWidth="1"/>
    <col min="42" max="42" width="8.85546875" customWidth="1"/>
    <col min="43" max="43" width="9.42578125" customWidth="1"/>
    <col min="44" max="44" width="7.28515625" customWidth="1"/>
    <col min="45" max="46" width="8.5703125" customWidth="1"/>
    <col min="47" max="47" width="8.28515625" customWidth="1"/>
    <col min="48" max="51" width="8.140625" customWidth="1"/>
    <col min="52" max="52" width="8.28515625" customWidth="1"/>
    <col min="53" max="53" width="10.42578125" customWidth="1"/>
    <col min="54" max="54" width="10.140625" customWidth="1"/>
    <col min="55" max="55" width="8.140625" customWidth="1"/>
    <col min="56" max="56" width="8.28515625" customWidth="1"/>
    <col min="57" max="58" width="9" customWidth="1"/>
    <col min="59" max="59" width="8.5703125" customWidth="1"/>
    <col min="60" max="60" width="7.85546875" customWidth="1"/>
    <col min="61" max="61" width="8.5703125" customWidth="1"/>
    <col min="62" max="62" width="8.7109375" customWidth="1"/>
    <col min="63" max="63" width="8.140625" customWidth="1"/>
    <col min="64" max="64" width="8.85546875" customWidth="1"/>
  </cols>
  <sheetData>
    <row r="1" spans="1:64" x14ac:dyDescent="0.25">
      <c r="A1" s="3" t="s">
        <v>159</v>
      </c>
    </row>
    <row r="2" spans="1:64" ht="14.25" customHeight="1" x14ac:dyDescent="0.25"/>
    <row r="3" spans="1:64" ht="25.5" customHeight="1" x14ac:dyDescent="0.25">
      <c r="B3" s="259" t="s">
        <v>8</v>
      </c>
      <c r="C3" s="259"/>
      <c r="D3" s="259" t="s">
        <v>52</v>
      </c>
      <c r="E3" s="259" t="s">
        <v>238</v>
      </c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 t="s">
        <v>236</v>
      </c>
      <c r="R3" s="259"/>
      <c r="S3" s="259"/>
      <c r="T3" s="259"/>
      <c r="U3" s="259"/>
      <c r="V3" s="259"/>
      <c r="W3" s="259"/>
      <c r="X3" s="259"/>
      <c r="Y3" s="259"/>
      <c r="Z3" s="259"/>
      <c r="AA3" s="259"/>
      <c r="AB3" s="259"/>
      <c r="AC3" s="259" t="s">
        <v>235</v>
      </c>
      <c r="AD3" s="259"/>
      <c r="AE3" s="259"/>
      <c r="AF3" s="259"/>
      <c r="AG3" s="259"/>
      <c r="AH3" s="259"/>
      <c r="AI3" s="259"/>
      <c r="AJ3" s="259"/>
      <c r="AK3" s="259"/>
      <c r="AL3" s="259"/>
      <c r="AM3" s="259"/>
      <c r="AN3" s="259"/>
      <c r="AO3" s="259" t="s">
        <v>116</v>
      </c>
      <c r="AP3" s="259"/>
      <c r="AQ3" s="259"/>
      <c r="AR3" s="259"/>
      <c r="AS3" s="259"/>
      <c r="AT3" s="259"/>
      <c r="AU3" s="259"/>
      <c r="AV3" s="259"/>
      <c r="AW3" s="259"/>
      <c r="AX3" s="259"/>
      <c r="AY3" s="259"/>
      <c r="AZ3" s="259"/>
      <c r="BA3" s="259" t="s">
        <v>141</v>
      </c>
      <c r="BB3" s="259"/>
      <c r="BC3" s="259"/>
      <c r="BD3" s="259"/>
      <c r="BE3" s="259"/>
      <c r="BF3" s="259"/>
      <c r="BG3" s="259"/>
      <c r="BH3" s="259"/>
      <c r="BI3" s="259"/>
      <c r="BJ3" s="259"/>
      <c r="BK3" s="259"/>
      <c r="BL3" s="259"/>
    </row>
    <row r="4" spans="1:64" ht="126" customHeight="1" x14ac:dyDescent="0.25">
      <c r="B4" s="72" t="s">
        <v>2</v>
      </c>
      <c r="C4" s="72" t="s">
        <v>25</v>
      </c>
      <c r="D4" s="259"/>
      <c r="E4" s="200" t="s">
        <v>12</v>
      </c>
      <c r="F4" s="26" t="s">
        <v>345</v>
      </c>
      <c r="G4" s="26" t="s">
        <v>346</v>
      </c>
      <c r="H4" s="26" t="s">
        <v>347</v>
      </c>
      <c r="I4" s="26" t="s">
        <v>348</v>
      </c>
      <c r="J4" s="26" t="s">
        <v>349</v>
      </c>
      <c r="K4" s="26" t="s">
        <v>350</v>
      </c>
      <c r="L4" s="26" t="s">
        <v>351</v>
      </c>
      <c r="M4" s="26" t="s">
        <v>352</v>
      </c>
      <c r="N4" s="26" t="s">
        <v>353</v>
      </c>
      <c r="O4" s="26" t="s">
        <v>354</v>
      </c>
      <c r="P4" s="26" t="s">
        <v>355</v>
      </c>
      <c r="Q4" s="200" t="s">
        <v>12</v>
      </c>
      <c r="R4" s="26" t="s">
        <v>345</v>
      </c>
      <c r="S4" s="26" t="s">
        <v>346</v>
      </c>
      <c r="T4" s="26" t="s">
        <v>347</v>
      </c>
      <c r="U4" s="26" t="s">
        <v>348</v>
      </c>
      <c r="V4" s="26" t="s">
        <v>349</v>
      </c>
      <c r="W4" s="26" t="s">
        <v>350</v>
      </c>
      <c r="X4" s="26" t="s">
        <v>351</v>
      </c>
      <c r="Y4" s="26" t="s">
        <v>352</v>
      </c>
      <c r="Z4" s="26" t="s">
        <v>353</v>
      </c>
      <c r="AA4" s="26" t="s">
        <v>354</v>
      </c>
      <c r="AB4" s="26" t="s">
        <v>355</v>
      </c>
      <c r="AC4" s="200" t="s">
        <v>12</v>
      </c>
      <c r="AD4" s="26" t="s">
        <v>345</v>
      </c>
      <c r="AE4" s="26" t="s">
        <v>346</v>
      </c>
      <c r="AF4" s="26" t="s">
        <v>347</v>
      </c>
      <c r="AG4" s="26" t="s">
        <v>348</v>
      </c>
      <c r="AH4" s="26" t="s">
        <v>349</v>
      </c>
      <c r="AI4" s="26" t="s">
        <v>350</v>
      </c>
      <c r="AJ4" s="26" t="s">
        <v>351</v>
      </c>
      <c r="AK4" s="26" t="s">
        <v>352</v>
      </c>
      <c r="AL4" s="26" t="s">
        <v>353</v>
      </c>
      <c r="AM4" s="26" t="s">
        <v>354</v>
      </c>
      <c r="AN4" s="26" t="s">
        <v>355</v>
      </c>
      <c r="AO4" s="200" t="s">
        <v>12</v>
      </c>
      <c r="AP4" s="26" t="s">
        <v>345</v>
      </c>
      <c r="AQ4" s="26" t="s">
        <v>346</v>
      </c>
      <c r="AR4" s="26" t="s">
        <v>347</v>
      </c>
      <c r="AS4" s="26" t="s">
        <v>348</v>
      </c>
      <c r="AT4" s="26" t="s">
        <v>349</v>
      </c>
      <c r="AU4" s="26" t="s">
        <v>350</v>
      </c>
      <c r="AV4" s="26" t="s">
        <v>351</v>
      </c>
      <c r="AW4" s="26" t="s">
        <v>352</v>
      </c>
      <c r="AX4" s="26" t="s">
        <v>353</v>
      </c>
      <c r="AY4" s="26" t="s">
        <v>354</v>
      </c>
      <c r="AZ4" s="26" t="s">
        <v>355</v>
      </c>
      <c r="BA4" s="200" t="s">
        <v>12</v>
      </c>
      <c r="BB4" s="26" t="s">
        <v>345</v>
      </c>
      <c r="BC4" s="26" t="s">
        <v>346</v>
      </c>
      <c r="BD4" s="26" t="s">
        <v>347</v>
      </c>
      <c r="BE4" s="26" t="s">
        <v>348</v>
      </c>
      <c r="BF4" s="26" t="s">
        <v>349</v>
      </c>
      <c r="BG4" s="26" t="s">
        <v>350</v>
      </c>
      <c r="BH4" s="26" t="s">
        <v>351</v>
      </c>
      <c r="BI4" s="26" t="s">
        <v>352</v>
      </c>
      <c r="BJ4" s="26" t="s">
        <v>353</v>
      </c>
      <c r="BK4" s="26" t="s">
        <v>354</v>
      </c>
      <c r="BL4" s="26" t="s">
        <v>355</v>
      </c>
    </row>
    <row r="5" spans="1:64" ht="51" x14ac:dyDescent="0.25">
      <c r="B5" s="265">
        <v>1087</v>
      </c>
      <c r="C5" s="15">
        <v>11001</v>
      </c>
      <c r="D5" s="15" t="s">
        <v>356</v>
      </c>
      <c r="E5" s="202">
        <f>F5+G5+H5+I5+J5+K5+L5+M5+N5+O5+P5</f>
        <v>9236538.0222178437</v>
      </c>
      <c r="F5" s="196">
        <v>4415078.9693366</v>
      </c>
      <c r="G5" s="196">
        <v>703001</v>
      </c>
      <c r="H5" s="196">
        <v>571188.95560398954</v>
      </c>
      <c r="I5" s="196">
        <v>537589.70224567887</v>
      </c>
      <c r="J5" s="196">
        <v>365560.99020033964</v>
      </c>
      <c r="K5" s="196">
        <v>435191.60266666592</v>
      </c>
      <c r="L5" s="196">
        <v>294807.19107508613</v>
      </c>
      <c r="M5" s="196">
        <v>326393.61041596078</v>
      </c>
      <c r="N5" s="196">
        <v>397348.89442784322</v>
      </c>
      <c r="O5" s="196">
        <v>537589.70224567887</v>
      </c>
      <c r="P5" s="196">
        <v>652787.40399999963</v>
      </c>
      <c r="Q5" s="202">
        <f>R5+S5+T5+U5+V5+W5+X5+Y5+Z5+AA5+AB5</f>
        <v>9060771.4050315749</v>
      </c>
      <c r="R5" s="196">
        <v>4240298.96</v>
      </c>
      <c r="S5" s="196">
        <v>702021</v>
      </c>
      <c r="T5" s="196">
        <v>571181.94999999995</v>
      </c>
      <c r="U5" s="196">
        <v>537589.69999999995</v>
      </c>
      <c r="V5" s="196">
        <v>365560.99020033999</v>
      </c>
      <c r="W5" s="196">
        <v>435191.80266666599</v>
      </c>
      <c r="X5" s="196">
        <v>294807.19107508613</v>
      </c>
      <c r="Y5" s="196">
        <v>326393.81041596102</v>
      </c>
      <c r="Z5" s="196">
        <v>397348.89442784322</v>
      </c>
      <c r="AA5" s="196">
        <v>537589.70224567887</v>
      </c>
      <c r="AB5" s="196">
        <v>652787.40399999963</v>
      </c>
      <c r="AC5" s="202">
        <f>AD5+AE5+AF5+AG5+AH5+AI5+AJ5+AK5+AL5+AM5+AN5</f>
        <v>10559780.405031575</v>
      </c>
      <c r="AD5" s="196">
        <v>5229297.96</v>
      </c>
      <c r="AE5" s="196">
        <v>809921</v>
      </c>
      <c r="AF5" s="196">
        <v>771181.95</v>
      </c>
      <c r="AG5" s="196">
        <v>639589.69999999995</v>
      </c>
      <c r="AH5" s="196">
        <v>465670.99020033999</v>
      </c>
      <c r="AI5" s="196">
        <v>435191.80266666599</v>
      </c>
      <c r="AJ5" s="196">
        <v>294807.19107508613</v>
      </c>
      <c r="AK5" s="196">
        <v>326393.81041596102</v>
      </c>
      <c r="AL5" s="196">
        <v>397348.89442784322</v>
      </c>
      <c r="AM5" s="196">
        <v>537589.70224567887</v>
      </c>
      <c r="AN5" s="196">
        <v>652787.40399999963</v>
      </c>
      <c r="AO5" s="202">
        <f>AP5+AQ5+AR5+AS5+AT5+AU5+AV5+AW5+AX5+AY5+AZ5</f>
        <v>10666476.505031575</v>
      </c>
      <c r="AP5" s="196">
        <v>5336097.96</v>
      </c>
      <c r="AQ5" s="196">
        <v>809817</v>
      </c>
      <c r="AR5" s="196">
        <v>771181.95</v>
      </c>
      <c r="AS5" s="196">
        <v>639589.69999999995</v>
      </c>
      <c r="AT5" s="196">
        <v>465670.99020033999</v>
      </c>
      <c r="AU5" s="196">
        <v>435191.90266666602</v>
      </c>
      <c r="AV5" s="196">
        <v>294807.19107508613</v>
      </c>
      <c r="AW5" s="196">
        <v>326393.81041596102</v>
      </c>
      <c r="AX5" s="196">
        <v>397348.89442784322</v>
      </c>
      <c r="AY5" s="196">
        <v>537589.70224567887</v>
      </c>
      <c r="AZ5" s="196">
        <v>652787.40399999963</v>
      </c>
      <c r="BA5" s="202">
        <f>BB5+BC5+BD5+BE5+BF5+BG5+BH5+BI5+BJ5+BK5+BL5</f>
        <v>10684919.905031573</v>
      </c>
      <c r="BB5" s="196">
        <v>5334539.96</v>
      </c>
      <c r="BC5" s="196">
        <v>809818</v>
      </c>
      <c r="BD5" s="196">
        <v>771181.95</v>
      </c>
      <c r="BE5" s="196">
        <v>659589.69999999995</v>
      </c>
      <c r="BF5" s="196">
        <v>465670.99020033999</v>
      </c>
      <c r="BG5" s="196">
        <v>435191.90266666602</v>
      </c>
      <c r="BH5" s="196">
        <v>294807.59107508598</v>
      </c>
      <c r="BI5" s="196">
        <v>326393.81041596102</v>
      </c>
      <c r="BJ5" s="196">
        <v>397348.89442784322</v>
      </c>
      <c r="BK5" s="196">
        <v>537589.70224567887</v>
      </c>
      <c r="BL5" s="196">
        <v>652787.40399999963</v>
      </c>
    </row>
    <row r="6" spans="1:64" ht="28.5" customHeight="1" x14ac:dyDescent="0.25">
      <c r="B6" s="266"/>
      <c r="C6" s="15">
        <v>11002</v>
      </c>
      <c r="D6" s="15" t="s">
        <v>253</v>
      </c>
      <c r="E6" s="202">
        <f>F6+G6+H6+I6+J6+K6+L6+M6+N6+O6+P6</f>
        <v>196646.51977216505</v>
      </c>
      <c r="F6" s="196">
        <v>92808.957114958306</v>
      </c>
      <c r="G6" s="196">
        <v>13346.921077922399</v>
      </c>
      <c r="H6" s="196">
        <v>12754.2601233761</v>
      </c>
      <c r="I6" s="196">
        <v>11577.941064172899</v>
      </c>
      <c r="J6" s="196">
        <v>8108.9997631179303</v>
      </c>
      <c r="K6" s="196">
        <v>9354.5223809523795</v>
      </c>
      <c r="L6" s="196">
        <v>6458.8694821946674</v>
      </c>
      <c r="M6" s="196">
        <v>7150.8897792186062</v>
      </c>
      <c r="N6" s="196">
        <v>8805.4343506502901</v>
      </c>
      <c r="O6" s="196">
        <v>11877.941064172899</v>
      </c>
      <c r="P6" s="196">
        <v>14401.783571428599</v>
      </c>
      <c r="Q6" s="202">
        <f t="shared" ref="Q6:Q10" si="0">R6+S6+T6+U6+V6+W6+X6+Y6+Z6+AA6+AB6</f>
        <v>194637.21977216506</v>
      </c>
      <c r="R6" s="196">
        <v>90798.957114958306</v>
      </c>
      <c r="S6" s="196">
        <v>13347.6210779224</v>
      </c>
      <c r="T6" s="196">
        <v>12754.2601233761</v>
      </c>
      <c r="U6" s="196">
        <v>11577.941064172899</v>
      </c>
      <c r="V6" s="196">
        <v>8108.9997631179303</v>
      </c>
      <c r="W6" s="196">
        <v>9354.5223809523795</v>
      </c>
      <c r="X6" s="196">
        <v>6458.8694821946674</v>
      </c>
      <c r="Y6" s="196">
        <v>7150.8897792186062</v>
      </c>
      <c r="Z6" s="196">
        <v>8805.4343506502901</v>
      </c>
      <c r="AA6" s="196">
        <v>11877.941064172899</v>
      </c>
      <c r="AB6" s="196">
        <v>14401.783571428599</v>
      </c>
      <c r="AC6" s="202">
        <f t="shared" ref="AC6:AC10" si="1">AD6+AE6+AF6+AG6+AH6+AI6+AJ6+AK6+AL6+AM6+AN6</f>
        <v>232450.91977216495</v>
      </c>
      <c r="AD6" s="196">
        <v>96691.957114958306</v>
      </c>
      <c r="AE6" s="196">
        <v>23367.621077922398</v>
      </c>
      <c r="AF6" s="196">
        <v>14754.9601233761</v>
      </c>
      <c r="AG6" s="196">
        <v>11577.941064172899</v>
      </c>
      <c r="AH6" s="196">
        <v>8108.9997631179303</v>
      </c>
      <c r="AI6" s="196">
        <v>9354.5223809523795</v>
      </c>
      <c r="AJ6" s="196">
        <v>8458.8694821946701</v>
      </c>
      <c r="AK6" s="196">
        <v>15050.8897792186</v>
      </c>
      <c r="AL6" s="196">
        <v>18805.434350650201</v>
      </c>
      <c r="AM6" s="196">
        <v>11877.941064172899</v>
      </c>
      <c r="AN6" s="196">
        <v>14401.783571428599</v>
      </c>
      <c r="AO6" s="202">
        <f t="shared" ref="AO6:AO10" si="2">AP6+AQ6+AR6+AS6+AT6+AU6+AV6+AW6+AX6+AY6+AZ6</f>
        <v>233911.01977216493</v>
      </c>
      <c r="AP6" s="196">
        <v>96691.957114958306</v>
      </c>
      <c r="AQ6" s="196">
        <v>23517.621077922398</v>
      </c>
      <c r="AR6" s="196">
        <v>14965.9601233761</v>
      </c>
      <c r="AS6" s="196">
        <v>11677.041064172899</v>
      </c>
      <c r="AT6" s="196">
        <v>9108.9997631179303</v>
      </c>
      <c r="AU6" s="196">
        <v>9354.5223809523795</v>
      </c>
      <c r="AV6" s="196">
        <v>8458.8694821946701</v>
      </c>
      <c r="AW6" s="196">
        <v>15050.8897792186</v>
      </c>
      <c r="AX6" s="196">
        <v>18805.434350650201</v>
      </c>
      <c r="AY6" s="196">
        <v>11877.941064172899</v>
      </c>
      <c r="AZ6" s="196">
        <v>14401.783571428599</v>
      </c>
      <c r="BA6" s="202">
        <f t="shared" ref="BA6:BA10" si="3">BB6+BC6+BD6+BE6+BF6+BG6+BH6+BI6+BJ6+BK6+BL6</f>
        <v>235282.21977216494</v>
      </c>
      <c r="BB6" s="196">
        <v>98061.957114958306</v>
      </c>
      <c r="BC6" s="196">
        <v>23598.721077922401</v>
      </c>
      <c r="BD6" s="196">
        <v>14967.9601233761</v>
      </c>
      <c r="BE6" s="196">
        <v>11595.1410641729</v>
      </c>
      <c r="BF6" s="196">
        <v>9108.9997631179303</v>
      </c>
      <c r="BG6" s="196">
        <v>9354.5223809523795</v>
      </c>
      <c r="BH6" s="196">
        <v>8458.8694821946701</v>
      </c>
      <c r="BI6" s="196">
        <v>15050.8897792186</v>
      </c>
      <c r="BJ6" s="196">
        <v>18805.434350650201</v>
      </c>
      <c r="BK6" s="196">
        <v>11877.941064172899</v>
      </c>
      <c r="BL6" s="196">
        <v>14401.783571428599</v>
      </c>
    </row>
    <row r="7" spans="1:64" ht="38.25" x14ac:dyDescent="0.25">
      <c r="B7" s="266"/>
      <c r="C7" s="15">
        <v>31001</v>
      </c>
      <c r="D7" s="15" t="s">
        <v>255</v>
      </c>
      <c r="E7" s="202">
        <f t="shared" ref="E7:E10" si="4">F7+G7+H7+I7+J7+K7+L7+M7+N7+O7+P7</f>
        <v>0</v>
      </c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202">
        <f t="shared" si="0"/>
        <v>49750.023260822731</v>
      </c>
      <c r="R7" s="196">
        <v>18920</v>
      </c>
      <c r="S7" s="196">
        <v>4338.4616855420199</v>
      </c>
      <c r="T7" s="196">
        <v>3962.4997609942402</v>
      </c>
      <c r="U7" s="196">
        <v>3611.7654931954598</v>
      </c>
      <c r="V7" s="196">
        <v>2816.0004588910801</v>
      </c>
      <c r="W7" s="196">
        <v>2542.8571428571499</v>
      </c>
      <c r="X7" s="196">
        <v>2077.4191081230802</v>
      </c>
      <c r="Y7" s="196">
        <v>2407.1419011198</v>
      </c>
      <c r="Z7" s="196">
        <v>2147.82650261872</v>
      </c>
      <c r="AA7" s="196">
        <v>3411.7654931954598</v>
      </c>
      <c r="AB7" s="196">
        <v>3514.2857142857101</v>
      </c>
      <c r="AC7" s="202">
        <f t="shared" si="1"/>
        <v>54779.966117965581</v>
      </c>
      <c r="AD7" s="196">
        <v>18920</v>
      </c>
      <c r="AE7" s="196">
        <v>4338.4616855420199</v>
      </c>
      <c r="AF7" s="196">
        <v>3962.4997609942402</v>
      </c>
      <c r="AG7" s="196">
        <v>3611.7654931954598</v>
      </c>
      <c r="AH7" s="196">
        <v>2816.0004588910801</v>
      </c>
      <c r="AI7" s="196">
        <v>7572.8</v>
      </c>
      <c r="AJ7" s="196">
        <v>2077.4191081230802</v>
      </c>
      <c r="AK7" s="196">
        <v>2407.1419011198</v>
      </c>
      <c r="AL7" s="196">
        <v>2147.82650261872</v>
      </c>
      <c r="AM7" s="196">
        <v>3411.7654931954598</v>
      </c>
      <c r="AN7" s="196">
        <v>3514.2857142857101</v>
      </c>
      <c r="AO7" s="202">
        <f t="shared" si="2"/>
        <v>56000.023260822731</v>
      </c>
      <c r="AP7" s="196">
        <v>25170</v>
      </c>
      <c r="AQ7" s="196">
        <v>4338.4616855420199</v>
      </c>
      <c r="AR7" s="196">
        <v>3962.4997609942402</v>
      </c>
      <c r="AS7" s="196">
        <v>3611.7654931954598</v>
      </c>
      <c r="AT7" s="196">
        <v>2816.0004588910801</v>
      </c>
      <c r="AU7" s="196">
        <v>2542.8571428571499</v>
      </c>
      <c r="AV7" s="196">
        <v>2077.4191081230802</v>
      </c>
      <c r="AW7" s="196">
        <v>2407.1419011198</v>
      </c>
      <c r="AX7" s="196">
        <v>2147.82650261872</v>
      </c>
      <c r="AY7" s="196">
        <v>3411.7654931954598</v>
      </c>
      <c r="AZ7" s="196">
        <v>3514.2857142857101</v>
      </c>
      <c r="BA7" s="202">
        <f t="shared" si="3"/>
        <v>58000.023260822731</v>
      </c>
      <c r="BB7" s="196">
        <v>25170</v>
      </c>
      <c r="BC7" s="196">
        <v>5338.4616855420199</v>
      </c>
      <c r="BD7" s="196">
        <v>3962.4997609942402</v>
      </c>
      <c r="BE7" s="196">
        <v>3611.7654931954598</v>
      </c>
      <c r="BF7" s="196">
        <v>2816.0004588910801</v>
      </c>
      <c r="BG7" s="196">
        <v>2542.8571428571499</v>
      </c>
      <c r="BH7" s="196">
        <v>2077.4191081230802</v>
      </c>
      <c r="BI7" s="196">
        <v>2407.1419011198</v>
      </c>
      <c r="BJ7" s="196">
        <v>3147.82650261872</v>
      </c>
      <c r="BK7" s="196">
        <v>3411.7654931954598</v>
      </c>
      <c r="BL7" s="196">
        <v>3514.2857142857101</v>
      </c>
    </row>
    <row r="8" spans="1:64" ht="38.25" x14ac:dyDescent="0.25">
      <c r="B8" s="267"/>
      <c r="C8" s="15">
        <v>31002</v>
      </c>
      <c r="D8" s="11" t="s">
        <v>504</v>
      </c>
      <c r="E8" s="202">
        <f t="shared" si="4"/>
        <v>0</v>
      </c>
      <c r="F8" s="196"/>
      <c r="G8" s="196"/>
      <c r="H8" s="196"/>
      <c r="I8" s="196"/>
      <c r="J8" s="196"/>
      <c r="K8" s="196"/>
      <c r="L8" s="196"/>
      <c r="M8" s="196"/>
      <c r="N8" s="196"/>
      <c r="O8" s="196"/>
      <c r="P8" s="196"/>
      <c r="Q8" s="202">
        <f t="shared" si="0"/>
        <v>0</v>
      </c>
      <c r="R8" s="196"/>
      <c r="S8" s="196"/>
      <c r="T8" s="196"/>
      <c r="U8" s="196"/>
      <c r="V8" s="196"/>
      <c r="W8" s="196"/>
      <c r="X8" s="196"/>
      <c r="Y8" s="196"/>
      <c r="Z8" s="196"/>
      <c r="AA8" s="196"/>
      <c r="AB8" s="196"/>
      <c r="AC8" s="202">
        <f t="shared" si="1"/>
        <v>80734.399999999994</v>
      </c>
      <c r="AD8" s="196"/>
      <c r="AE8" s="196"/>
      <c r="AF8" s="196"/>
      <c r="AG8" s="196"/>
      <c r="AH8" s="196"/>
      <c r="AI8" s="196">
        <v>80734.399999999994</v>
      </c>
      <c r="AJ8" s="196"/>
      <c r="AK8" s="196"/>
      <c r="AL8" s="196"/>
      <c r="AM8" s="196"/>
      <c r="AN8" s="196"/>
      <c r="AO8" s="202">
        <f t="shared" si="2"/>
        <v>0</v>
      </c>
      <c r="AP8" s="196"/>
      <c r="AQ8" s="196"/>
      <c r="AR8" s="196"/>
      <c r="AS8" s="196"/>
      <c r="AT8" s="196"/>
      <c r="AU8" s="196"/>
      <c r="AV8" s="196"/>
      <c r="AW8" s="196"/>
      <c r="AX8" s="196"/>
      <c r="AY8" s="196"/>
      <c r="AZ8" s="196"/>
      <c r="BA8" s="202">
        <f t="shared" si="3"/>
        <v>0</v>
      </c>
      <c r="BB8" s="196"/>
      <c r="BC8" s="196"/>
      <c r="BD8" s="196"/>
      <c r="BE8" s="196"/>
      <c r="BF8" s="196"/>
      <c r="BG8" s="196"/>
      <c r="BH8" s="196"/>
      <c r="BI8" s="196"/>
      <c r="BJ8" s="196"/>
      <c r="BK8" s="196"/>
      <c r="BL8" s="196"/>
    </row>
    <row r="9" spans="1:64" ht="25.5" x14ac:dyDescent="0.25">
      <c r="B9" s="15">
        <v>1013</v>
      </c>
      <c r="C9" s="15">
        <v>11001</v>
      </c>
      <c r="D9" s="15" t="s">
        <v>254</v>
      </c>
      <c r="E9" s="202">
        <f t="shared" si="4"/>
        <v>872806.5</v>
      </c>
      <c r="F9" s="196">
        <v>872806.5</v>
      </c>
      <c r="G9" s="196"/>
      <c r="H9" s="196"/>
      <c r="I9" s="196"/>
      <c r="J9" s="196"/>
      <c r="K9" s="196"/>
      <c r="L9" s="196"/>
      <c r="M9" s="196"/>
      <c r="N9" s="196"/>
      <c r="O9" s="196"/>
      <c r="P9" s="196"/>
      <c r="Q9" s="202">
        <f t="shared" si="0"/>
        <v>610968.30000000005</v>
      </c>
      <c r="R9" s="196">
        <v>610968.30000000005</v>
      </c>
      <c r="S9" s="196"/>
      <c r="T9" s="196"/>
      <c r="U9" s="196"/>
      <c r="V9" s="196"/>
      <c r="W9" s="196"/>
      <c r="X9" s="196"/>
      <c r="Y9" s="196"/>
      <c r="Z9" s="196"/>
      <c r="AA9" s="196"/>
      <c r="AB9" s="196"/>
      <c r="AC9" s="202">
        <f t="shared" si="1"/>
        <v>916452</v>
      </c>
      <c r="AD9" s="196">
        <v>916452</v>
      </c>
      <c r="AE9" s="196"/>
      <c r="AF9" s="196"/>
      <c r="AG9" s="196"/>
      <c r="AH9" s="196"/>
      <c r="AI9" s="196"/>
      <c r="AJ9" s="196"/>
      <c r="AK9" s="196"/>
      <c r="AL9" s="196"/>
      <c r="AM9" s="196"/>
      <c r="AN9" s="196"/>
      <c r="AO9" s="202">
        <f t="shared" si="2"/>
        <v>962275</v>
      </c>
      <c r="AP9" s="196">
        <v>962275</v>
      </c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202">
        <f t="shared" si="3"/>
        <v>1010388</v>
      </c>
      <c r="BB9" s="196">
        <v>1010388</v>
      </c>
      <c r="BC9" s="196"/>
      <c r="BD9" s="196"/>
      <c r="BE9" s="196"/>
      <c r="BF9" s="196"/>
      <c r="BG9" s="196"/>
      <c r="BH9" s="196"/>
      <c r="BI9" s="196"/>
      <c r="BJ9" s="196"/>
      <c r="BK9" s="196"/>
      <c r="BL9" s="196"/>
    </row>
    <row r="10" spans="1:64" ht="38.25" x14ac:dyDescent="0.25">
      <c r="B10" s="15">
        <v>1144</v>
      </c>
      <c r="C10" s="15">
        <v>11001</v>
      </c>
      <c r="D10" s="15" t="s">
        <v>357</v>
      </c>
      <c r="E10" s="202">
        <f t="shared" si="4"/>
        <v>5880</v>
      </c>
      <c r="F10" s="196">
        <v>5880</v>
      </c>
      <c r="G10" s="196"/>
      <c r="H10" s="196"/>
      <c r="I10" s="196"/>
      <c r="J10" s="196"/>
      <c r="K10" s="196"/>
      <c r="L10" s="196"/>
      <c r="M10" s="196"/>
      <c r="N10" s="196"/>
      <c r="O10" s="196"/>
      <c r="P10" s="196"/>
      <c r="Q10" s="202">
        <f t="shared" si="0"/>
        <v>10368</v>
      </c>
      <c r="R10" s="196">
        <v>10368</v>
      </c>
      <c r="S10" s="196"/>
      <c r="T10" s="196"/>
      <c r="U10" s="196"/>
      <c r="V10" s="196"/>
      <c r="W10" s="196"/>
      <c r="X10" s="196"/>
      <c r="Y10" s="196"/>
      <c r="Z10" s="196"/>
      <c r="AA10" s="196"/>
      <c r="AB10" s="196"/>
      <c r="AC10" s="202">
        <f t="shared" si="1"/>
        <v>10800</v>
      </c>
      <c r="AD10" s="196">
        <v>10800</v>
      </c>
      <c r="AE10" s="196"/>
      <c r="AF10" s="196"/>
      <c r="AG10" s="196"/>
      <c r="AH10" s="196"/>
      <c r="AI10" s="196"/>
      <c r="AJ10" s="196"/>
      <c r="AK10" s="196"/>
      <c r="AL10" s="196"/>
      <c r="AM10" s="196"/>
      <c r="AN10" s="196"/>
      <c r="AO10" s="202">
        <f t="shared" si="2"/>
        <v>10800</v>
      </c>
      <c r="AP10" s="196">
        <v>10800</v>
      </c>
      <c r="AQ10" s="196"/>
      <c r="AR10" s="196"/>
      <c r="AS10" s="196"/>
      <c r="AT10" s="196"/>
      <c r="AU10" s="196"/>
      <c r="AV10" s="196"/>
      <c r="AW10" s="196"/>
      <c r="AX10" s="196"/>
      <c r="AY10" s="196"/>
      <c r="AZ10" s="196"/>
      <c r="BA10" s="202">
        <f t="shared" si="3"/>
        <v>10800</v>
      </c>
      <c r="BB10" s="196">
        <v>10800</v>
      </c>
      <c r="BC10" s="196"/>
      <c r="BD10" s="196"/>
      <c r="BE10" s="196"/>
      <c r="BF10" s="196"/>
      <c r="BG10" s="196"/>
      <c r="BH10" s="196"/>
      <c r="BI10" s="196"/>
      <c r="BJ10" s="196"/>
      <c r="BK10" s="196"/>
      <c r="BL10" s="196"/>
    </row>
    <row r="11" spans="1:64" ht="15" customHeight="1" x14ac:dyDescent="0.25">
      <c r="B11" s="262" t="s">
        <v>50</v>
      </c>
      <c r="C11" s="263"/>
      <c r="D11" s="264"/>
      <c r="E11" s="194">
        <f>SUM(E5:E10)</f>
        <v>10311871.041990008</v>
      </c>
      <c r="F11" s="194">
        <f t="shared" ref="F11:P11" si="5">SUM(F5:F10)</f>
        <v>5386574.4264515582</v>
      </c>
      <c r="G11" s="194">
        <f t="shared" si="5"/>
        <v>716347.92107792245</v>
      </c>
      <c r="H11" s="194">
        <f t="shared" si="5"/>
        <v>583943.21572736569</v>
      </c>
      <c r="I11" s="194">
        <f t="shared" si="5"/>
        <v>549167.64330985176</v>
      </c>
      <c r="J11" s="194">
        <f t="shared" si="5"/>
        <v>373669.98996345757</v>
      </c>
      <c r="K11" s="194">
        <f t="shared" si="5"/>
        <v>444546.12504761829</v>
      </c>
      <c r="L11" s="194">
        <f t="shared" si="5"/>
        <v>301266.06055728078</v>
      </c>
      <c r="M11" s="194">
        <f t="shared" si="5"/>
        <v>333544.50019517937</v>
      </c>
      <c r="N11" s="194">
        <f t="shared" si="5"/>
        <v>406154.32877849351</v>
      </c>
      <c r="O11" s="194">
        <f t="shared" si="5"/>
        <v>549467.64330985176</v>
      </c>
      <c r="P11" s="194">
        <f t="shared" si="5"/>
        <v>667189.18757142825</v>
      </c>
      <c r="Q11" s="194">
        <f>SUM(Q5:Q10)</f>
        <v>9926494.9480645638</v>
      </c>
      <c r="R11" s="194">
        <f t="shared" ref="R11:AB11" si="6">SUM(R5:R10)</f>
        <v>4971354.217114958</v>
      </c>
      <c r="S11" s="194">
        <f t="shared" si="6"/>
        <v>719707.08276346442</v>
      </c>
      <c r="T11" s="194">
        <f t="shared" si="6"/>
        <v>587898.70988437033</v>
      </c>
      <c r="U11" s="194">
        <f t="shared" si="6"/>
        <v>552779.40655736835</v>
      </c>
      <c r="V11" s="194">
        <f t="shared" si="6"/>
        <v>376485.99042234902</v>
      </c>
      <c r="W11" s="194">
        <f t="shared" si="6"/>
        <v>447089.18219047552</v>
      </c>
      <c r="X11" s="194">
        <f t="shared" si="6"/>
        <v>303343.47966540384</v>
      </c>
      <c r="Y11" s="194">
        <f t="shared" si="6"/>
        <v>335951.8420962994</v>
      </c>
      <c r="Z11" s="194">
        <f t="shared" si="6"/>
        <v>408302.15528111224</v>
      </c>
      <c r="AA11" s="194">
        <f t="shared" si="6"/>
        <v>552879.40880304726</v>
      </c>
      <c r="AB11" s="194">
        <f t="shared" si="6"/>
        <v>670703.47328571393</v>
      </c>
      <c r="AC11" s="194">
        <f>SUM(AC5:AC10)</f>
        <v>11854997.690921705</v>
      </c>
      <c r="AD11" s="194">
        <f t="shared" ref="AD11:AN11" si="7">SUM(AD5:AD10)</f>
        <v>6272161.9171149582</v>
      </c>
      <c r="AE11" s="194">
        <f t="shared" si="7"/>
        <v>837627.08276346442</v>
      </c>
      <c r="AF11" s="194">
        <f t="shared" si="7"/>
        <v>789899.40988437028</v>
      </c>
      <c r="AG11" s="194">
        <f t="shared" si="7"/>
        <v>654779.40655736835</v>
      </c>
      <c r="AH11" s="194">
        <f t="shared" si="7"/>
        <v>476595.99042234902</v>
      </c>
      <c r="AI11" s="194">
        <f t="shared" si="7"/>
        <v>532853.52504761831</v>
      </c>
      <c r="AJ11" s="194">
        <f t="shared" si="7"/>
        <v>305343.47966540384</v>
      </c>
      <c r="AK11" s="194">
        <f t="shared" si="7"/>
        <v>343851.8420962994</v>
      </c>
      <c r="AL11" s="194">
        <f t="shared" si="7"/>
        <v>418302.15528111212</v>
      </c>
      <c r="AM11" s="194">
        <f t="shared" si="7"/>
        <v>552879.40880304726</v>
      </c>
      <c r="AN11" s="194">
        <f t="shared" si="7"/>
        <v>670703.47328571393</v>
      </c>
      <c r="AO11" s="194">
        <f>SUM(AO5:AO10)</f>
        <v>11929462.548064562</v>
      </c>
      <c r="AP11" s="194">
        <f t="shared" ref="AP11:AZ11" si="8">SUM(AP5:AP10)</f>
        <v>6431034.9171149582</v>
      </c>
      <c r="AQ11" s="194">
        <f t="shared" si="8"/>
        <v>837673.08276346442</v>
      </c>
      <c r="AR11" s="194">
        <f t="shared" si="8"/>
        <v>790110.40988437028</v>
      </c>
      <c r="AS11" s="194">
        <f t="shared" si="8"/>
        <v>654878.50655736832</v>
      </c>
      <c r="AT11" s="194">
        <f t="shared" si="8"/>
        <v>477595.99042234902</v>
      </c>
      <c r="AU11" s="194">
        <f t="shared" si="8"/>
        <v>447089.28219047555</v>
      </c>
      <c r="AV11" s="194">
        <f t="shared" si="8"/>
        <v>305343.47966540384</v>
      </c>
      <c r="AW11" s="194">
        <f t="shared" si="8"/>
        <v>343851.8420962994</v>
      </c>
      <c r="AX11" s="194">
        <f t="shared" si="8"/>
        <v>418302.15528111212</v>
      </c>
      <c r="AY11" s="194">
        <f t="shared" si="8"/>
        <v>552879.40880304726</v>
      </c>
      <c r="AZ11" s="194">
        <f t="shared" si="8"/>
        <v>670703.47328571393</v>
      </c>
      <c r="BA11" s="194">
        <f>SUM(BA5:BA10)</f>
        <v>11999390.148064561</v>
      </c>
      <c r="BB11" s="194">
        <f t="shared" ref="BB11:BL11" si="9">SUM(BB5:BB10)</f>
        <v>6478959.9171149582</v>
      </c>
      <c r="BC11" s="194">
        <f t="shared" si="9"/>
        <v>838755.1827634644</v>
      </c>
      <c r="BD11" s="194">
        <f t="shared" si="9"/>
        <v>790112.40988437028</v>
      </c>
      <c r="BE11" s="194">
        <f t="shared" si="9"/>
        <v>674796.6065573683</v>
      </c>
      <c r="BF11" s="194">
        <f t="shared" si="9"/>
        <v>477595.99042234902</v>
      </c>
      <c r="BG11" s="194">
        <f t="shared" si="9"/>
        <v>447089.28219047555</v>
      </c>
      <c r="BH11" s="194">
        <f t="shared" si="9"/>
        <v>305343.87966540369</v>
      </c>
      <c r="BI11" s="194">
        <f t="shared" si="9"/>
        <v>343851.8420962994</v>
      </c>
      <c r="BJ11" s="194">
        <f t="shared" si="9"/>
        <v>419302.15528111212</v>
      </c>
      <c r="BK11" s="194">
        <f t="shared" si="9"/>
        <v>552879.40880304726</v>
      </c>
      <c r="BL11" s="194">
        <f t="shared" si="9"/>
        <v>670703.47328571393</v>
      </c>
    </row>
    <row r="13" spans="1:64" x14ac:dyDescent="0.25">
      <c r="B13" s="203"/>
    </row>
    <row r="14" spans="1:64" s="2" customFormat="1" x14ac:dyDescent="0.25">
      <c r="B14" s="95" t="s">
        <v>246</v>
      </c>
    </row>
    <row r="15" spans="1:64" ht="27.75" customHeight="1" x14ac:dyDescent="0.25">
      <c r="B15" s="203"/>
      <c r="C15" s="203"/>
      <c r="D15" s="203"/>
      <c r="E15" s="198"/>
      <c r="F15" s="203"/>
      <c r="G15" s="203"/>
      <c r="H15" s="203"/>
      <c r="I15" s="203"/>
      <c r="J15" s="203"/>
      <c r="K15" s="203"/>
      <c r="L15" s="203"/>
      <c r="M15" s="203"/>
      <c r="N15" s="203"/>
      <c r="O15" s="203"/>
      <c r="P15" s="203"/>
      <c r="Q15" s="198"/>
      <c r="R15" s="203"/>
      <c r="S15" s="203"/>
      <c r="T15" s="203"/>
      <c r="U15" s="203"/>
      <c r="V15" s="203"/>
      <c r="W15" s="203"/>
      <c r="X15" s="203"/>
      <c r="Y15" s="203"/>
      <c r="Z15" s="203"/>
      <c r="AA15" s="203"/>
      <c r="AB15" s="203"/>
      <c r="AC15" s="198"/>
      <c r="AF15" s="203"/>
      <c r="AG15" s="203"/>
      <c r="AH15" s="203"/>
      <c r="AI15" s="203"/>
      <c r="AJ15" s="203"/>
      <c r="AK15" s="203"/>
      <c r="AL15" s="203"/>
      <c r="AM15" s="203"/>
      <c r="AN15" s="203"/>
      <c r="AO15" s="198"/>
      <c r="AQ15" s="203"/>
      <c r="AR15" s="203"/>
      <c r="AS15" s="203"/>
      <c r="AT15" s="203"/>
      <c r="AU15" s="203"/>
      <c r="AV15" s="203"/>
      <c r="AW15" s="203"/>
      <c r="AX15" s="203"/>
      <c r="AY15" s="203"/>
      <c r="AZ15" s="203"/>
      <c r="BA15" s="198"/>
      <c r="BB15" s="203"/>
      <c r="BC15" s="203"/>
      <c r="BD15" s="203"/>
      <c r="BE15" s="203"/>
      <c r="BF15" s="203"/>
      <c r="BG15" s="203"/>
      <c r="BH15" s="203"/>
      <c r="BI15" s="203"/>
      <c r="BJ15" s="203"/>
      <c r="BK15" s="203"/>
      <c r="BL15" s="203"/>
    </row>
    <row r="16" spans="1:64" x14ac:dyDescent="0.25">
      <c r="E16" s="198"/>
      <c r="Q16" s="198"/>
      <c r="AC16" s="198"/>
      <c r="AO16" s="198"/>
      <c r="BA16" s="198"/>
    </row>
    <row r="17" spans="5:53" x14ac:dyDescent="0.25">
      <c r="E17" s="198"/>
      <c r="Q17" s="198"/>
      <c r="AC17" s="198"/>
      <c r="AO17" s="198"/>
      <c r="BA17" s="198"/>
    </row>
    <row r="18" spans="5:53" x14ac:dyDescent="0.25">
      <c r="E18" s="198"/>
      <c r="Q18" s="198"/>
      <c r="AC18" s="198"/>
      <c r="AO18" s="198"/>
      <c r="BA18" s="198"/>
    </row>
    <row r="19" spans="5:53" x14ac:dyDescent="0.25">
      <c r="E19" s="198"/>
      <c r="Q19" s="198"/>
      <c r="AC19" s="198"/>
      <c r="AO19" s="198"/>
      <c r="BA19" s="198"/>
    </row>
  </sheetData>
  <mergeCells count="9">
    <mergeCell ref="B11:D11"/>
    <mergeCell ref="AC3:AN3"/>
    <mergeCell ref="AO3:AZ3"/>
    <mergeCell ref="BA3:BL3"/>
    <mergeCell ref="B3:C3"/>
    <mergeCell ref="D3:D4"/>
    <mergeCell ref="E3:P3"/>
    <mergeCell ref="Q3:AB3"/>
    <mergeCell ref="B5:B8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3"/>
  <sheetViews>
    <sheetView workbookViewId="0">
      <selection activeCell="B15" sqref="B15"/>
    </sheetView>
  </sheetViews>
  <sheetFormatPr defaultRowHeight="15" x14ac:dyDescent="0.25"/>
  <cols>
    <col min="1" max="1" width="8.85546875" customWidth="1"/>
    <col min="2" max="2" width="40.28515625" customWidth="1"/>
    <col min="3" max="3" width="18.7109375" customWidth="1"/>
    <col min="4" max="4" width="15.5703125" customWidth="1"/>
    <col min="5" max="5" width="12.140625" customWidth="1"/>
    <col min="6" max="6" width="13.42578125" customWidth="1"/>
    <col min="7" max="7" width="12.5703125" customWidth="1"/>
  </cols>
  <sheetData>
    <row r="1" spans="1:8" ht="62.25" customHeight="1" x14ac:dyDescent="0.25">
      <c r="A1" s="269" t="s">
        <v>48</v>
      </c>
      <c r="B1" s="269"/>
      <c r="C1" s="269"/>
      <c r="D1" s="269"/>
      <c r="E1" s="269"/>
      <c r="F1" s="269"/>
      <c r="G1" s="269"/>
      <c r="H1" s="269"/>
    </row>
    <row r="3" spans="1:8" x14ac:dyDescent="0.25">
      <c r="B3" s="270" t="s">
        <v>15</v>
      </c>
      <c r="C3" s="270" t="s">
        <v>145</v>
      </c>
      <c r="D3" s="270" t="s">
        <v>146</v>
      </c>
      <c r="E3" s="270" t="s">
        <v>47</v>
      </c>
      <c r="F3" s="270"/>
      <c r="G3" s="270"/>
    </row>
    <row r="4" spans="1:8" ht="47.25" customHeight="1" x14ac:dyDescent="0.25">
      <c r="B4" s="270"/>
      <c r="C4" s="270"/>
      <c r="D4" s="270"/>
      <c r="E4" s="17" t="s">
        <v>17</v>
      </c>
      <c r="F4" s="17" t="s">
        <v>116</v>
      </c>
      <c r="G4" s="17" t="s">
        <v>141</v>
      </c>
    </row>
    <row r="5" spans="1:8" x14ac:dyDescent="0.25">
      <c r="B5" s="23" t="s">
        <v>18</v>
      </c>
      <c r="C5" s="19">
        <f>C6+C9</f>
        <v>0</v>
      </c>
      <c r="D5" s="19">
        <f t="shared" ref="D5:G5" si="0">D6+D9</f>
        <v>0</v>
      </c>
      <c r="E5" s="19">
        <f t="shared" si="0"/>
        <v>0</v>
      </c>
      <c r="F5" s="19">
        <f t="shared" si="0"/>
        <v>0</v>
      </c>
      <c r="G5" s="19">
        <f t="shared" si="0"/>
        <v>0</v>
      </c>
    </row>
    <row r="6" spans="1:8" ht="25.5" x14ac:dyDescent="0.25">
      <c r="B6" s="21" t="s">
        <v>19</v>
      </c>
      <c r="C6" s="19">
        <f>SUM(C7:C8)</f>
        <v>0</v>
      </c>
      <c r="D6" s="19">
        <f t="shared" ref="D6:G6" si="1">SUM(D7:D8)</f>
        <v>0</v>
      </c>
      <c r="E6" s="19">
        <f t="shared" si="1"/>
        <v>0</v>
      </c>
      <c r="F6" s="19">
        <f t="shared" si="1"/>
        <v>0</v>
      </c>
      <c r="G6" s="19">
        <f t="shared" si="1"/>
        <v>0</v>
      </c>
    </row>
    <row r="7" spans="1:8" x14ac:dyDescent="0.25">
      <c r="B7" s="16"/>
      <c r="C7" s="20"/>
      <c r="D7" s="20"/>
      <c r="E7" s="20"/>
      <c r="F7" s="20"/>
      <c r="G7" s="20"/>
    </row>
    <row r="8" spans="1:8" x14ac:dyDescent="0.25">
      <c r="B8" s="16"/>
      <c r="C8" s="20"/>
      <c r="D8" s="20"/>
      <c r="E8" s="20"/>
      <c r="F8" s="20"/>
      <c r="G8" s="20"/>
    </row>
    <row r="9" spans="1:8" x14ac:dyDescent="0.25">
      <c r="B9" s="21" t="s">
        <v>105</v>
      </c>
      <c r="C9" s="19">
        <f>SUM(C10:C11)</f>
        <v>0</v>
      </c>
      <c r="D9" s="19">
        <f t="shared" ref="D9:G9" si="2">SUM(D10:D11)</f>
        <v>0</v>
      </c>
      <c r="E9" s="19">
        <f t="shared" si="2"/>
        <v>0</v>
      </c>
      <c r="F9" s="19">
        <f t="shared" si="2"/>
        <v>0</v>
      </c>
      <c r="G9" s="19">
        <f t="shared" si="2"/>
        <v>0</v>
      </c>
    </row>
    <row r="10" spans="1:8" x14ac:dyDescent="0.25">
      <c r="B10" s="22"/>
      <c r="C10" s="20"/>
      <c r="D10" s="20"/>
      <c r="E10" s="20"/>
      <c r="F10" s="20"/>
      <c r="G10" s="20"/>
    </row>
    <row r="11" spans="1:8" x14ac:dyDescent="0.25">
      <c r="B11" s="20"/>
      <c r="C11" s="20"/>
      <c r="D11" s="20"/>
      <c r="E11" s="20"/>
      <c r="F11" s="20"/>
      <c r="G11" s="20"/>
    </row>
    <row r="12" spans="1:8" x14ac:dyDescent="0.25">
      <c r="B12" s="268"/>
      <c r="C12" s="268"/>
      <c r="D12" s="268"/>
      <c r="E12" s="268"/>
      <c r="F12" s="268"/>
      <c r="G12" s="268"/>
    </row>
    <row r="13" spans="1:8" x14ac:dyDescent="0.25">
      <c r="A13" s="24"/>
      <c r="C13" s="18"/>
      <c r="D13" s="18"/>
      <c r="E13" s="18"/>
      <c r="F13" s="18"/>
      <c r="G13" s="18"/>
    </row>
  </sheetData>
  <mergeCells count="6">
    <mergeCell ref="B12:G12"/>
    <mergeCell ref="A1:H1"/>
    <mergeCell ref="B3:B4"/>
    <mergeCell ref="C3:C4"/>
    <mergeCell ref="D3:D4"/>
    <mergeCell ref="E3:G3"/>
  </mergeCells>
  <pageMargins left="0.16" right="0.25" top="0.75" bottom="0.75" header="0.3" footer="0.3"/>
  <pageSetup orientation="landscape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</sheetPr>
  <dimension ref="A1:AY23"/>
  <sheetViews>
    <sheetView workbookViewId="0">
      <selection activeCell="I24" sqref="I24"/>
    </sheetView>
  </sheetViews>
  <sheetFormatPr defaultRowHeight="15" x14ac:dyDescent="0.25"/>
  <cols>
    <col min="1" max="1" width="3.85546875" customWidth="1"/>
    <col min="2" max="2" width="10.7109375" customWidth="1"/>
    <col min="3" max="3" width="12.7109375" customWidth="1"/>
    <col min="4" max="4" width="17.85546875" customWidth="1"/>
    <col min="5" max="5" width="21" customWidth="1"/>
    <col min="6" max="6" width="20.42578125" customWidth="1"/>
    <col min="7" max="7" width="11.140625" customWidth="1"/>
    <col min="8" max="8" width="8.85546875" customWidth="1"/>
    <col min="9" max="9" width="10.28515625" customWidth="1"/>
    <col min="10" max="24" width="9.140625" customWidth="1"/>
    <col min="25" max="25" width="7.28515625" customWidth="1"/>
    <col min="26" max="27" width="10.7109375" customWidth="1"/>
    <col min="28" max="28" width="9.42578125" customWidth="1"/>
    <col min="29" max="29" width="8.85546875" customWidth="1"/>
    <col min="30" max="30" width="10.7109375" customWidth="1"/>
    <col min="31" max="33" width="10" customWidth="1"/>
  </cols>
  <sheetData>
    <row r="1" spans="1:51" s="65" customFormat="1" ht="22.5" customHeight="1" x14ac:dyDescent="0.25">
      <c r="A1" s="80" t="s">
        <v>133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</row>
    <row r="2" spans="1:51" ht="17.25" x14ac:dyDescent="0.25">
      <c r="A2" s="80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</row>
    <row r="3" spans="1:51" s="68" customFormat="1" ht="30.75" customHeight="1" x14ac:dyDescent="0.25">
      <c r="A3" s="84" t="s">
        <v>135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</row>
    <row r="4" spans="1:51" x14ac:dyDescent="0.25">
      <c r="A4" s="82"/>
      <c r="B4" s="86"/>
      <c r="C4" s="86"/>
      <c r="D4" s="86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AE4" s="65"/>
      <c r="AF4" s="65"/>
      <c r="AG4" s="65"/>
    </row>
    <row r="5" spans="1:51" ht="15.75" thickBot="1" x14ac:dyDescent="0.3">
      <c r="A5" s="82"/>
      <c r="B5" s="82"/>
      <c r="C5" s="82"/>
      <c r="D5" s="86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AE5" s="65"/>
      <c r="AF5" s="65"/>
      <c r="AG5" s="65"/>
      <c r="AW5" s="86" t="s">
        <v>119</v>
      </c>
      <c r="AX5" s="74"/>
    </row>
    <row r="6" spans="1:51" ht="40.5" customHeight="1" x14ac:dyDescent="0.25">
      <c r="A6" s="82"/>
      <c r="B6" s="286" t="s">
        <v>8</v>
      </c>
      <c r="C6" s="285"/>
      <c r="D6" s="285" t="s">
        <v>52</v>
      </c>
      <c r="E6" s="285" t="s">
        <v>43</v>
      </c>
      <c r="F6" s="285" t="s">
        <v>136</v>
      </c>
      <c r="G6" s="285" t="s">
        <v>123</v>
      </c>
      <c r="H6" s="285"/>
      <c r="I6" s="285"/>
      <c r="J6" s="285" t="s">
        <v>147</v>
      </c>
      <c r="K6" s="285"/>
      <c r="L6" s="285"/>
      <c r="M6" s="285" t="s">
        <v>148</v>
      </c>
      <c r="N6" s="285"/>
      <c r="O6" s="285"/>
      <c r="P6" s="283" t="s">
        <v>149</v>
      </c>
      <c r="Q6" s="283"/>
      <c r="R6" s="283"/>
      <c r="S6" s="283" t="s">
        <v>22</v>
      </c>
      <c r="T6" s="283"/>
      <c r="U6" s="283"/>
      <c r="V6" s="283" t="s">
        <v>16</v>
      </c>
      <c r="W6" s="283"/>
      <c r="X6" s="283"/>
      <c r="Y6" s="283"/>
      <c r="Z6" s="283"/>
      <c r="AA6" s="283"/>
      <c r="AB6" s="283"/>
      <c r="AC6" s="283"/>
      <c r="AD6" s="284"/>
      <c r="AE6" s="289" t="s">
        <v>151</v>
      </c>
      <c r="AF6" s="271"/>
      <c r="AG6" s="271"/>
      <c r="AH6" s="271" t="s">
        <v>152</v>
      </c>
      <c r="AI6" s="271"/>
      <c r="AJ6" s="271"/>
      <c r="AK6" s="271"/>
      <c r="AL6" s="271"/>
      <c r="AM6" s="271"/>
      <c r="AN6" s="271"/>
      <c r="AO6" s="271"/>
      <c r="AP6" s="271"/>
      <c r="AQ6" s="271"/>
      <c r="AR6" s="271"/>
      <c r="AS6" s="271"/>
      <c r="AT6" s="271"/>
      <c r="AU6" s="271"/>
      <c r="AV6" s="272"/>
      <c r="AW6" s="273" t="s">
        <v>28</v>
      </c>
      <c r="AX6" s="275" t="s">
        <v>29</v>
      </c>
      <c r="AY6" s="277" t="s">
        <v>153</v>
      </c>
    </row>
    <row r="7" spans="1:51" ht="25.5" customHeight="1" x14ac:dyDescent="0.25">
      <c r="A7" s="82"/>
      <c r="B7" s="287"/>
      <c r="C7" s="247"/>
      <c r="D7" s="247"/>
      <c r="E7" s="247"/>
      <c r="F7" s="247"/>
      <c r="G7" s="247"/>
      <c r="H7" s="247"/>
      <c r="I7" s="247"/>
      <c r="J7" s="247"/>
      <c r="K7" s="247"/>
      <c r="L7" s="247"/>
      <c r="M7" s="247"/>
      <c r="N7" s="247"/>
      <c r="O7" s="247"/>
      <c r="P7" s="259"/>
      <c r="Q7" s="259"/>
      <c r="R7" s="259"/>
      <c r="S7" s="259"/>
      <c r="T7" s="259"/>
      <c r="U7" s="259"/>
      <c r="V7" s="259" t="s">
        <v>17</v>
      </c>
      <c r="W7" s="259"/>
      <c r="X7" s="259"/>
      <c r="Y7" s="259" t="s">
        <v>116</v>
      </c>
      <c r="Z7" s="259"/>
      <c r="AA7" s="259"/>
      <c r="AB7" s="259" t="s">
        <v>141</v>
      </c>
      <c r="AC7" s="259"/>
      <c r="AD7" s="288"/>
      <c r="AE7" s="290"/>
      <c r="AF7" s="279"/>
      <c r="AG7" s="279"/>
      <c r="AH7" s="279" t="s">
        <v>30</v>
      </c>
      <c r="AI7" s="279"/>
      <c r="AJ7" s="279"/>
      <c r="AK7" s="279" t="s">
        <v>31</v>
      </c>
      <c r="AL7" s="279"/>
      <c r="AM7" s="279"/>
      <c r="AN7" s="279" t="s">
        <v>32</v>
      </c>
      <c r="AO7" s="279"/>
      <c r="AP7" s="279"/>
      <c r="AQ7" s="279" t="s">
        <v>33</v>
      </c>
      <c r="AR7" s="279"/>
      <c r="AS7" s="279"/>
      <c r="AT7" s="279" t="s">
        <v>34</v>
      </c>
      <c r="AU7" s="279"/>
      <c r="AV7" s="280"/>
      <c r="AW7" s="274"/>
      <c r="AX7" s="276"/>
      <c r="AY7" s="278"/>
    </row>
    <row r="8" spans="1:51" ht="126" customHeight="1" x14ac:dyDescent="0.25">
      <c r="A8" s="82"/>
      <c r="B8" s="87" t="s">
        <v>2</v>
      </c>
      <c r="C8" s="88" t="s">
        <v>25</v>
      </c>
      <c r="D8" s="247"/>
      <c r="E8" s="247"/>
      <c r="F8" s="247"/>
      <c r="G8" s="89" t="s">
        <v>12</v>
      </c>
      <c r="H8" s="89" t="s">
        <v>20</v>
      </c>
      <c r="I8" s="89" t="s">
        <v>21</v>
      </c>
      <c r="J8" s="89" t="s">
        <v>12</v>
      </c>
      <c r="K8" s="89" t="s">
        <v>20</v>
      </c>
      <c r="L8" s="89" t="s">
        <v>21</v>
      </c>
      <c r="M8" s="89" t="s">
        <v>12</v>
      </c>
      <c r="N8" s="89" t="s">
        <v>20</v>
      </c>
      <c r="O8" s="89" t="s">
        <v>21</v>
      </c>
      <c r="P8" s="30" t="s">
        <v>12</v>
      </c>
      <c r="Q8" s="30" t="s">
        <v>20</v>
      </c>
      <c r="R8" s="30" t="s">
        <v>21</v>
      </c>
      <c r="S8" s="30" t="s">
        <v>12</v>
      </c>
      <c r="T8" s="30" t="s">
        <v>20</v>
      </c>
      <c r="U8" s="30" t="s">
        <v>21</v>
      </c>
      <c r="V8" s="30" t="s">
        <v>12</v>
      </c>
      <c r="W8" s="30" t="s">
        <v>20</v>
      </c>
      <c r="X8" s="30" t="s">
        <v>21</v>
      </c>
      <c r="Y8" s="30" t="s">
        <v>12</v>
      </c>
      <c r="Z8" s="30" t="s">
        <v>20</v>
      </c>
      <c r="AA8" s="30" t="s">
        <v>21</v>
      </c>
      <c r="AB8" s="30" t="s">
        <v>12</v>
      </c>
      <c r="AC8" s="30" t="s">
        <v>20</v>
      </c>
      <c r="AD8" s="63" t="s">
        <v>21</v>
      </c>
      <c r="AE8" s="42" t="s">
        <v>12</v>
      </c>
      <c r="AF8" s="41" t="s">
        <v>20</v>
      </c>
      <c r="AG8" s="41" t="s">
        <v>21</v>
      </c>
      <c r="AH8" s="41" t="s">
        <v>12</v>
      </c>
      <c r="AI8" s="41" t="s">
        <v>20</v>
      </c>
      <c r="AJ8" s="41" t="s">
        <v>21</v>
      </c>
      <c r="AK8" s="41" t="s">
        <v>12</v>
      </c>
      <c r="AL8" s="41" t="s">
        <v>20</v>
      </c>
      <c r="AM8" s="41" t="s">
        <v>21</v>
      </c>
      <c r="AN8" s="41" t="s">
        <v>12</v>
      </c>
      <c r="AO8" s="41" t="s">
        <v>20</v>
      </c>
      <c r="AP8" s="41" t="s">
        <v>21</v>
      </c>
      <c r="AQ8" s="41" t="s">
        <v>12</v>
      </c>
      <c r="AR8" s="41" t="s">
        <v>20</v>
      </c>
      <c r="AS8" s="41" t="s">
        <v>21</v>
      </c>
      <c r="AT8" s="41" t="s">
        <v>12</v>
      </c>
      <c r="AU8" s="41" t="s">
        <v>20</v>
      </c>
      <c r="AV8" s="43" t="s">
        <v>21</v>
      </c>
      <c r="AW8" s="274"/>
      <c r="AX8" s="276"/>
      <c r="AY8" s="278"/>
    </row>
    <row r="9" spans="1:51" x14ac:dyDescent="0.25">
      <c r="B9" s="52"/>
      <c r="C9" s="15"/>
      <c r="D9" s="15"/>
      <c r="E9" s="32"/>
      <c r="F9" s="15"/>
      <c r="G9" s="62">
        <f>H9+I9</f>
        <v>0</v>
      </c>
      <c r="H9" s="60"/>
      <c r="I9" s="60"/>
      <c r="J9" s="62">
        <f>K9+L9</f>
        <v>0</v>
      </c>
      <c r="K9" s="60"/>
      <c r="L9" s="60"/>
      <c r="M9" s="62">
        <f>N9+O9</f>
        <v>0</v>
      </c>
      <c r="N9" s="60"/>
      <c r="O9" s="60"/>
      <c r="P9" s="62">
        <f>Q9+R9</f>
        <v>0</v>
      </c>
      <c r="Q9" s="60"/>
      <c r="R9" s="60"/>
      <c r="S9" s="62">
        <f>T9+U9</f>
        <v>0</v>
      </c>
      <c r="T9" s="60"/>
      <c r="U9" s="60"/>
      <c r="V9" s="62">
        <f>W9+X9</f>
        <v>0</v>
      </c>
      <c r="W9" s="60"/>
      <c r="X9" s="60"/>
      <c r="Y9" s="62">
        <f>Z9+AA9</f>
        <v>0</v>
      </c>
      <c r="Z9" s="60"/>
      <c r="AA9" s="60"/>
      <c r="AB9" s="62">
        <f>AC9+AD9</f>
        <v>0</v>
      </c>
      <c r="AC9" s="60"/>
      <c r="AD9" s="45"/>
      <c r="AE9" s="44">
        <f>AF9+AG9</f>
        <v>0</v>
      </c>
      <c r="AF9" s="60"/>
      <c r="AG9" s="60"/>
      <c r="AH9" s="62">
        <f>AI9+AJ9</f>
        <v>0</v>
      </c>
      <c r="AI9" s="60"/>
      <c r="AJ9" s="60"/>
      <c r="AK9" s="62">
        <f>AL9+AM9</f>
        <v>0</v>
      </c>
      <c r="AL9" s="60"/>
      <c r="AM9" s="60"/>
      <c r="AN9" s="62">
        <f>AO9+AP9</f>
        <v>0</v>
      </c>
      <c r="AO9" s="60"/>
      <c r="AP9" s="60"/>
      <c r="AQ9" s="62">
        <f>AR9+AS9</f>
        <v>0</v>
      </c>
      <c r="AR9" s="60"/>
      <c r="AS9" s="60"/>
      <c r="AT9" s="62">
        <f>AU9+AV9</f>
        <v>0</v>
      </c>
      <c r="AU9" s="60"/>
      <c r="AV9" s="45"/>
      <c r="AW9" s="50"/>
      <c r="AX9" s="60"/>
      <c r="AY9" s="45"/>
    </row>
    <row r="10" spans="1:51" x14ac:dyDescent="0.25">
      <c r="B10" s="52"/>
      <c r="C10" s="15"/>
      <c r="D10" s="15"/>
      <c r="E10" s="32"/>
      <c r="F10" s="15"/>
      <c r="G10" s="62">
        <f t="shared" ref="G10:G17" si="0">H10+I10</f>
        <v>0</v>
      </c>
      <c r="H10" s="60"/>
      <c r="I10" s="60"/>
      <c r="J10" s="62">
        <f t="shared" ref="J10:J17" si="1">K10+L10</f>
        <v>0</v>
      </c>
      <c r="K10" s="60"/>
      <c r="L10" s="60"/>
      <c r="M10" s="62">
        <f t="shared" ref="M10:M17" si="2">N10+O10</f>
        <v>0</v>
      </c>
      <c r="N10" s="60"/>
      <c r="O10" s="60"/>
      <c r="P10" s="62">
        <f t="shared" ref="P10:P17" si="3">Q10+R10</f>
        <v>0</v>
      </c>
      <c r="Q10" s="60"/>
      <c r="R10" s="60"/>
      <c r="S10" s="62">
        <f t="shared" ref="S10:S17" si="4">T10+U10</f>
        <v>0</v>
      </c>
      <c r="T10" s="60"/>
      <c r="U10" s="60"/>
      <c r="V10" s="62">
        <f t="shared" ref="V10:V17" si="5">W10+X10</f>
        <v>0</v>
      </c>
      <c r="W10" s="60"/>
      <c r="X10" s="60"/>
      <c r="Y10" s="62">
        <f t="shared" ref="Y10:Y17" si="6">Z10+AA10</f>
        <v>0</v>
      </c>
      <c r="Z10" s="60"/>
      <c r="AA10" s="60"/>
      <c r="AB10" s="62">
        <f t="shared" ref="AB10:AB17" si="7">AC10+AD10</f>
        <v>0</v>
      </c>
      <c r="AC10" s="60"/>
      <c r="AD10" s="45"/>
      <c r="AE10" s="44">
        <f t="shared" ref="AE10:AE17" si="8">AF10+AG10</f>
        <v>0</v>
      </c>
      <c r="AF10" s="60"/>
      <c r="AG10" s="60"/>
      <c r="AH10" s="62">
        <f t="shared" ref="AH10:AH17" si="9">AI10+AJ10</f>
        <v>0</v>
      </c>
      <c r="AI10" s="60"/>
      <c r="AJ10" s="60"/>
      <c r="AK10" s="62">
        <f t="shared" ref="AK10:AK17" si="10">AL10+AM10</f>
        <v>0</v>
      </c>
      <c r="AL10" s="60"/>
      <c r="AM10" s="60"/>
      <c r="AN10" s="62">
        <f t="shared" ref="AN10:AN17" si="11">AO10+AP10</f>
        <v>0</v>
      </c>
      <c r="AO10" s="60"/>
      <c r="AP10" s="60"/>
      <c r="AQ10" s="62">
        <f t="shared" ref="AQ10:AQ17" si="12">AR10+AS10</f>
        <v>0</v>
      </c>
      <c r="AR10" s="60"/>
      <c r="AS10" s="60"/>
      <c r="AT10" s="62">
        <f t="shared" ref="AT10:AT17" si="13">AU10+AV10</f>
        <v>0</v>
      </c>
      <c r="AU10" s="60"/>
      <c r="AV10" s="45"/>
      <c r="AW10" s="50"/>
      <c r="AX10" s="60"/>
      <c r="AY10" s="45"/>
    </row>
    <row r="11" spans="1:51" x14ac:dyDescent="0.25">
      <c r="B11" s="52"/>
      <c r="C11" s="15"/>
      <c r="D11" s="15"/>
      <c r="E11" s="16"/>
      <c r="F11" s="15"/>
      <c r="G11" s="62">
        <f t="shared" si="0"/>
        <v>0</v>
      </c>
      <c r="H11" s="60"/>
      <c r="I11" s="60"/>
      <c r="J11" s="62">
        <f t="shared" si="1"/>
        <v>0</v>
      </c>
      <c r="K11" s="60"/>
      <c r="L11" s="60"/>
      <c r="M11" s="62">
        <f t="shared" si="2"/>
        <v>0</v>
      </c>
      <c r="N11" s="60"/>
      <c r="O11" s="60"/>
      <c r="P11" s="62">
        <f t="shared" si="3"/>
        <v>0</v>
      </c>
      <c r="Q11" s="60"/>
      <c r="R11" s="60"/>
      <c r="S11" s="62">
        <f t="shared" si="4"/>
        <v>0</v>
      </c>
      <c r="T11" s="60"/>
      <c r="U11" s="60"/>
      <c r="V11" s="62">
        <f t="shared" si="5"/>
        <v>0</v>
      </c>
      <c r="W11" s="60"/>
      <c r="X11" s="60"/>
      <c r="Y11" s="62">
        <f t="shared" si="6"/>
        <v>0</v>
      </c>
      <c r="Z11" s="60"/>
      <c r="AA11" s="60"/>
      <c r="AB11" s="62">
        <f t="shared" si="7"/>
        <v>0</v>
      </c>
      <c r="AC11" s="60"/>
      <c r="AD11" s="45"/>
      <c r="AE11" s="44">
        <f t="shared" si="8"/>
        <v>0</v>
      </c>
      <c r="AF11" s="60"/>
      <c r="AG11" s="60"/>
      <c r="AH11" s="62">
        <f t="shared" si="9"/>
        <v>0</v>
      </c>
      <c r="AI11" s="60"/>
      <c r="AJ11" s="60"/>
      <c r="AK11" s="62">
        <f t="shared" si="10"/>
        <v>0</v>
      </c>
      <c r="AL11" s="60"/>
      <c r="AM11" s="60"/>
      <c r="AN11" s="62">
        <f t="shared" si="11"/>
        <v>0</v>
      </c>
      <c r="AO11" s="60"/>
      <c r="AP11" s="60"/>
      <c r="AQ11" s="62">
        <f t="shared" si="12"/>
        <v>0</v>
      </c>
      <c r="AR11" s="60"/>
      <c r="AS11" s="60"/>
      <c r="AT11" s="62">
        <f t="shared" si="13"/>
        <v>0</v>
      </c>
      <c r="AU11" s="60"/>
      <c r="AV11" s="45"/>
      <c r="AW11" s="50"/>
      <c r="AX11" s="60"/>
      <c r="AY11" s="45"/>
    </row>
    <row r="12" spans="1:51" x14ac:dyDescent="0.25">
      <c r="B12" s="52"/>
      <c r="C12" s="15"/>
      <c r="D12" s="15"/>
      <c r="E12" s="16"/>
      <c r="F12" s="15"/>
      <c r="G12" s="62">
        <f t="shared" si="0"/>
        <v>0</v>
      </c>
      <c r="H12" s="60"/>
      <c r="I12" s="60"/>
      <c r="J12" s="62">
        <f t="shared" si="1"/>
        <v>0</v>
      </c>
      <c r="K12" s="60"/>
      <c r="L12" s="60"/>
      <c r="M12" s="62">
        <f t="shared" si="2"/>
        <v>0</v>
      </c>
      <c r="N12" s="60"/>
      <c r="O12" s="60"/>
      <c r="P12" s="62">
        <f t="shared" si="3"/>
        <v>0</v>
      </c>
      <c r="Q12" s="60"/>
      <c r="R12" s="60"/>
      <c r="S12" s="62">
        <f t="shared" si="4"/>
        <v>0</v>
      </c>
      <c r="T12" s="60"/>
      <c r="U12" s="60"/>
      <c r="V12" s="62">
        <f t="shared" si="5"/>
        <v>0</v>
      </c>
      <c r="W12" s="60"/>
      <c r="X12" s="60"/>
      <c r="Y12" s="62">
        <f t="shared" si="6"/>
        <v>0</v>
      </c>
      <c r="Z12" s="60"/>
      <c r="AA12" s="60"/>
      <c r="AB12" s="62">
        <f t="shared" si="7"/>
        <v>0</v>
      </c>
      <c r="AC12" s="60"/>
      <c r="AD12" s="45"/>
      <c r="AE12" s="44">
        <f t="shared" si="8"/>
        <v>0</v>
      </c>
      <c r="AF12" s="60"/>
      <c r="AG12" s="60"/>
      <c r="AH12" s="62">
        <f t="shared" si="9"/>
        <v>0</v>
      </c>
      <c r="AI12" s="60"/>
      <c r="AJ12" s="60"/>
      <c r="AK12" s="62">
        <f t="shared" si="10"/>
        <v>0</v>
      </c>
      <c r="AL12" s="60"/>
      <c r="AM12" s="60"/>
      <c r="AN12" s="62">
        <f t="shared" si="11"/>
        <v>0</v>
      </c>
      <c r="AO12" s="60"/>
      <c r="AP12" s="60"/>
      <c r="AQ12" s="62">
        <f t="shared" si="12"/>
        <v>0</v>
      </c>
      <c r="AR12" s="60"/>
      <c r="AS12" s="60"/>
      <c r="AT12" s="62">
        <f t="shared" si="13"/>
        <v>0</v>
      </c>
      <c r="AU12" s="60"/>
      <c r="AV12" s="45"/>
      <c r="AW12" s="50"/>
      <c r="AX12" s="60"/>
      <c r="AY12" s="45"/>
    </row>
    <row r="13" spans="1:51" x14ac:dyDescent="0.25">
      <c r="B13" s="52"/>
      <c r="C13" s="15"/>
      <c r="D13" s="15"/>
      <c r="E13" s="16"/>
      <c r="F13" s="15"/>
      <c r="G13" s="62">
        <f t="shared" si="0"/>
        <v>0</v>
      </c>
      <c r="H13" s="60"/>
      <c r="I13" s="60"/>
      <c r="J13" s="62">
        <f t="shared" si="1"/>
        <v>0</v>
      </c>
      <c r="K13" s="60"/>
      <c r="L13" s="60"/>
      <c r="M13" s="62">
        <f t="shared" si="2"/>
        <v>0</v>
      </c>
      <c r="N13" s="60"/>
      <c r="O13" s="60"/>
      <c r="P13" s="62">
        <f t="shared" si="3"/>
        <v>0</v>
      </c>
      <c r="Q13" s="60"/>
      <c r="R13" s="60"/>
      <c r="S13" s="62">
        <f t="shared" si="4"/>
        <v>0</v>
      </c>
      <c r="T13" s="60"/>
      <c r="U13" s="60"/>
      <c r="V13" s="62">
        <f t="shared" si="5"/>
        <v>0</v>
      </c>
      <c r="W13" s="60"/>
      <c r="X13" s="60"/>
      <c r="Y13" s="62">
        <f t="shared" si="6"/>
        <v>0</v>
      </c>
      <c r="Z13" s="60"/>
      <c r="AA13" s="60"/>
      <c r="AB13" s="62">
        <f t="shared" si="7"/>
        <v>0</v>
      </c>
      <c r="AC13" s="60"/>
      <c r="AD13" s="45"/>
      <c r="AE13" s="44">
        <f t="shared" si="8"/>
        <v>0</v>
      </c>
      <c r="AF13" s="60"/>
      <c r="AG13" s="60"/>
      <c r="AH13" s="62">
        <f t="shared" si="9"/>
        <v>0</v>
      </c>
      <c r="AI13" s="60"/>
      <c r="AJ13" s="60"/>
      <c r="AK13" s="62">
        <f t="shared" si="10"/>
        <v>0</v>
      </c>
      <c r="AL13" s="60"/>
      <c r="AM13" s="60"/>
      <c r="AN13" s="62">
        <f t="shared" si="11"/>
        <v>0</v>
      </c>
      <c r="AO13" s="60"/>
      <c r="AP13" s="60"/>
      <c r="AQ13" s="62">
        <f t="shared" si="12"/>
        <v>0</v>
      </c>
      <c r="AR13" s="60"/>
      <c r="AS13" s="60"/>
      <c r="AT13" s="62">
        <f t="shared" si="13"/>
        <v>0</v>
      </c>
      <c r="AU13" s="60"/>
      <c r="AV13" s="45"/>
      <c r="AW13" s="50"/>
      <c r="AX13" s="60"/>
      <c r="AY13" s="45"/>
    </row>
    <row r="14" spans="1:51" x14ac:dyDescent="0.25">
      <c r="B14" s="52"/>
      <c r="C14" s="15"/>
      <c r="D14" s="15"/>
      <c r="E14" s="16"/>
      <c r="F14" s="15"/>
      <c r="G14" s="62">
        <f t="shared" si="0"/>
        <v>0</v>
      </c>
      <c r="H14" s="60"/>
      <c r="I14" s="60"/>
      <c r="J14" s="62">
        <f t="shared" si="1"/>
        <v>0</v>
      </c>
      <c r="K14" s="60"/>
      <c r="L14" s="60"/>
      <c r="M14" s="62">
        <f t="shared" si="2"/>
        <v>0</v>
      </c>
      <c r="N14" s="60"/>
      <c r="O14" s="60"/>
      <c r="P14" s="62">
        <f t="shared" si="3"/>
        <v>0</v>
      </c>
      <c r="Q14" s="60"/>
      <c r="R14" s="60"/>
      <c r="S14" s="62">
        <f t="shared" si="4"/>
        <v>0</v>
      </c>
      <c r="T14" s="60"/>
      <c r="U14" s="60"/>
      <c r="V14" s="62">
        <f t="shared" si="5"/>
        <v>0</v>
      </c>
      <c r="W14" s="60"/>
      <c r="X14" s="60"/>
      <c r="Y14" s="62">
        <f t="shared" si="6"/>
        <v>0</v>
      </c>
      <c r="Z14" s="60"/>
      <c r="AA14" s="60"/>
      <c r="AB14" s="62">
        <f t="shared" si="7"/>
        <v>0</v>
      </c>
      <c r="AC14" s="60"/>
      <c r="AD14" s="45"/>
      <c r="AE14" s="44">
        <f t="shared" si="8"/>
        <v>0</v>
      </c>
      <c r="AF14" s="60"/>
      <c r="AG14" s="60"/>
      <c r="AH14" s="62">
        <f t="shared" si="9"/>
        <v>0</v>
      </c>
      <c r="AI14" s="60"/>
      <c r="AJ14" s="60"/>
      <c r="AK14" s="62">
        <f t="shared" si="10"/>
        <v>0</v>
      </c>
      <c r="AL14" s="60"/>
      <c r="AM14" s="60"/>
      <c r="AN14" s="62">
        <f t="shared" si="11"/>
        <v>0</v>
      </c>
      <c r="AO14" s="60"/>
      <c r="AP14" s="60"/>
      <c r="AQ14" s="62">
        <f t="shared" si="12"/>
        <v>0</v>
      </c>
      <c r="AR14" s="60"/>
      <c r="AS14" s="60"/>
      <c r="AT14" s="62">
        <f t="shared" si="13"/>
        <v>0</v>
      </c>
      <c r="AU14" s="60"/>
      <c r="AV14" s="45"/>
      <c r="AW14" s="50"/>
      <c r="AX14" s="60"/>
      <c r="AY14" s="45"/>
    </row>
    <row r="15" spans="1:51" x14ac:dyDescent="0.25">
      <c r="B15" s="52"/>
      <c r="C15" s="15"/>
      <c r="D15" s="15"/>
      <c r="E15" s="16"/>
      <c r="F15" s="15"/>
      <c r="G15" s="62">
        <f t="shared" si="0"/>
        <v>0</v>
      </c>
      <c r="H15" s="60"/>
      <c r="I15" s="60"/>
      <c r="J15" s="62">
        <f t="shared" si="1"/>
        <v>0</v>
      </c>
      <c r="K15" s="60"/>
      <c r="L15" s="60"/>
      <c r="M15" s="62">
        <f t="shared" si="2"/>
        <v>0</v>
      </c>
      <c r="N15" s="60"/>
      <c r="O15" s="60"/>
      <c r="P15" s="62">
        <f t="shared" si="3"/>
        <v>0</v>
      </c>
      <c r="Q15" s="60"/>
      <c r="R15" s="60"/>
      <c r="S15" s="62">
        <f t="shared" si="4"/>
        <v>0</v>
      </c>
      <c r="T15" s="60"/>
      <c r="U15" s="60"/>
      <c r="V15" s="62">
        <f t="shared" si="5"/>
        <v>0</v>
      </c>
      <c r="W15" s="60"/>
      <c r="X15" s="60"/>
      <c r="Y15" s="62">
        <f t="shared" si="6"/>
        <v>0</v>
      </c>
      <c r="Z15" s="60"/>
      <c r="AA15" s="60"/>
      <c r="AB15" s="62">
        <f t="shared" si="7"/>
        <v>0</v>
      </c>
      <c r="AC15" s="60"/>
      <c r="AD15" s="45"/>
      <c r="AE15" s="44">
        <f t="shared" si="8"/>
        <v>0</v>
      </c>
      <c r="AF15" s="60"/>
      <c r="AG15" s="60"/>
      <c r="AH15" s="62">
        <f t="shared" si="9"/>
        <v>0</v>
      </c>
      <c r="AI15" s="60"/>
      <c r="AJ15" s="60"/>
      <c r="AK15" s="62">
        <f t="shared" si="10"/>
        <v>0</v>
      </c>
      <c r="AL15" s="60"/>
      <c r="AM15" s="60"/>
      <c r="AN15" s="62">
        <f t="shared" si="11"/>
        <v>0</v>
      </c>
      <c r="AO15" s="60"/>
      <c r="AP15" s="60"/>
      <c r="AQ15" s="62">
        <f t="shared" si="12"/>
        <v>0</v>
      </c>
      <c r="AR15" s="60"/>
      <c r="AS15" s="60"/>
      <c r="AT15" s="62">
        <f t="shared" si="13"/>
        <v>0</v>
      </c>
      <c r="AU15" s="60"/>
      <c r="AV15" s="45"/>
      <c r="AW15" s="50"/>
      <c r="AX15" s="60"/>
      <c r="AY15" s="45"/>
    </row>
    <row r="16" spans="1:51" x14ac:dyDescent="0.25">
      <c r="B16" s="52"/>
      <c r="C16" s="15"/>
      <c r="D16" s="15"/>
      <c r="E16" s="16"/>
      <c r="F16" s="15"/>
      <c r="G16" s="62">
        <f t="shared" si="0"/>
        <v>0</v>
      </c>
      <c r="H16" s="60"/>
      <c r="I16" s="60"/>
      <c r="J16" s="62">
        <f t="shared" si="1"/>
        <v>0</v>
      </c>
      <c r="K16" s="60"/>
      <c r="L16" s="60"/>
      <c r="M16" s="62">
        <f t="shared" si="2"/>
        <v>0</v>
      </c>
      <c r="N16" s="60"/>
      <c r="O16" s="60"/>
      <c r="P16" s="62">
        <f t="shared" si="3"/>
        <v>0</v>
      </c>
      <c r="Q16" s="60"/>
      <c r="R16" s="60"/>
      <c r="S16" s="62">
        <f t="shared" si="4"/>
        <v>0</v>
      </c>
      <c r="T16" s="60"/>
      <c r="U16" s="60"/>
      <c r="V16" s="62">
        <f t="shared" si="5"/>
        <v>0</v>
      </c>
      <c r="W16" s="60"/>
      <c r="X16" s="60"/>
      <c r="Y16" s="62">
        <f t="shared" si="6"/>
        <v>0</v>
      </c>
      <c r="Z16" s="60"/>
      <c r="AA16" s="60"/>
      <c r="AB16" s="62">
        <f t="shared" si="7"/>
        <v>0</v>
      </c>
      <c r="AC16" s="60"/>
      <c r="AD16" s="45"/>
      <c r="AE16" s="44">
        <f t="shared" si="8"/>
        <v>0</v>
      </c>
      <c r="AF16" s="60"/>
      <c r="AG16" s="60"/>
      <c r="AH16" s="62">
        <f t="shared" si="9"/>
        <v>0</v>
      </c>
      <c r="AI16" s="60"/>
      <c r="AJ16" s="60"/>
      <c r="AK16" s="62">
        <f t="shared" si="10"/>
        <v>0</v>
      </c>
      <c r="AL16" s="60"/>
      <c r="AM16" s="60"/>
      <c r="AN16" s="62">
        <f t="shared" si="11"/>
        <v>0</v>
      </c>
      <c r="AO16" s="60"/>
      <c r="AP16" s="60"/>
      <c r="AQ16" s="62">
        <f t="shared" si="12"/>
        <v>0</v>
      </c>
      <c r="AR16" s="60"/>
      <c r="AS16" s="60"/>
      <c r="AT16" s="62">
        <f t="shared" si="13"/>
        <v>0</v>
      </c>
      <c r="AU16" s="60"/>
      <c r="AV16" s="45"/>
      <c r="AW16" s="50"/>
      <c r="AX16" s="60"/>
      <c r="AY16" s="45"/>
    </row>
    <row r="17" spans="1:51" x14ac:dyDescent="0.25">
      <c r="B17" s="53"/>
      <c r="C17" s="31"/>
      <c r="D17" s="31"/>
      <c r="E17" s="32"/>
      <c r="F17" s="31"/>
      <c r="G17" s="62">
        <f t="shared" si="0"/>
        <v>0</v>
      </c>
      <c r="H17" s="60"/>
      <c r="I17" s="60"/>
      <c r="J17" s="62">
        <f t="shared" si="1"/>
        <v>0</v>
      </c>
      <c r="K17" s="60"/>
      <c r="L17" s="60"/>
      <c r="M17" s="62">
        <f t="shared" si="2"/>
        <v>0</v>
      </c>
      <c r="N17" s="60"/>
      <c r="O17" s="60"/>
      <c r="P17" s="62">
        <f t="shared" si="3"/>
        <v>0</v>
      </c>
      <c r="Q17" s="60"/>
      <c r="R17" s="60"/>
      <c r="S17" s="62">
        <f t="shared" si="4"/>
        <v>0</v>
      </c>
      <c r="T17" s="60"/>
      <c r="U17" s="60"/>
      <c r="V17" s="62">
        <f t="shared" si="5"/>
        <v>0</v>
      </c>
      <c r="W17" s="60"/>
      <c r="X17" s="60"/>
      <c r="Y17" s="62">
        <f t="shared" si="6"/>
        <v>0</v>
      </c>
      <c r="Z17" s="60"/>
      <c r="AA17" s="60"/>
      <c r="AB17" s="62">
        <f t="shared" si="7"/>
        <v>0</v>
      </c>
      <c r="AC17" s="60"/>
      <c r="AD17" s="45"/>
      <c r="AE17" s="44">
        <f t="shared" si="8"/>
        <v>0</v>
      </c>
      <c r="AF17" s="60"/>
      <c r="AG17" s="60"/>
      <c r="AH17" s="62">
        <f t="shared" si="9"/>
        <v>0</v>
      </c>
      <c r="AI17" s="60"/>
      <c r="AJ17" s="60"/>
      <c r="AK17" s="62">
        <f t="shared" si="10"/>
        <v>0</v>
      </c>
      <c r="AL17" s="60"/>
      <c r="AM17" s="60"/>
      <c r="AN17" s="62">
        <f t="shared" si="11"/>
        <v>0</v>
      </c>
      <c r="AO17" s="60"/>
      <c r="AP17" s="60"/>
      <c r="AQ17" s="62">
        <f t="shared" si="12"/>
        <v>0</v>
      </c>
      <c r="AR17" s="60"/>
      <c r="AS17" s="60"/>
      <c r="AT17" s="62">
        <f t="shared" si="13"/>
        <v>0</v>
      </c>
      <c r="AU17" s="60"/>
      <c r="AV17" s="45"/>
      <c r="AW17" s="50"/>
      <c r="AX17" s="60"/>
      <c r="AY17" s="45"/>
    </row>
    <row r="18" spans="1:51" ht="17.25" x14ac:dyDescent="0.25">
      <c r="A18" s="29"/>
      <c r="B18" s="281" t="s">
        <v>41</v>
      </c>
      <c r="C18" s="282"/>
      <c r="D18" s="282"/>
      <c r="E18" s="282"/>
      <c r="F18" s="282"/>
      <c r="G18" s="33">
        <f t="shared" ref="G18:AV18" si="14">SUM(G9:G17)</f>
        <v>0</v>
      </c>
      <c r="H18" s="33">
        <f t="shared" si="14"/>
        <v>0</v>
      </c>
      <c r="I18" s="33">
        <f t="shared" si="14"/>
        <v>0</v>
      </c>
      <c r="J18" s="33">
        <f t="shared" si="14"/>
        <v>0</v>
      </c>
      <c r="K18" s="33">
        <f t="shared" si="14"/>
        <v>0</v>
      </c>
      <c r="L18" s="33">
        <f t="shared" si="14"/>
        <v>0</v>
      </c>
      <c r="M18" s="33">
        <f t="shared" si="14"/>
        <v>0</v>
      </c>
      <c r="N18" s="33">
        <f t="shared" si="14"/>
        <v>0</v>
      </c>
      <c r="O18" s="33">
        <f t="shared" si="14"/>
        <v>0</v>
      </c>
      <c r="P18" s="33">
        <f t="shared" si="14"/>
        <v>0</v>
      </c>
      <c r="Q18" s="33">
        <f t="shared" si="14"/>
        <v>0</v>
      </c>
      <c r="R18" s="33">
        <f t="shared" si="14"/>
        <v>0</v>
      </c>
      <c r="S18" s="33">
        <f t="shared" si="14"/>
        <v>0</v>
      </c>
      <c r="T18" s="33">
        <f t="shared" si="14"/>
        <v>0</v>
      </c>
      <c r="U18" s="33">
        <f t="shared" si="14"/>
        <v>0</v>
      </c>
      <c r="V18" s="33">
        <f t="shared" si="14"/>
        <v>0</v>
      </c>
      <c r="W18" s="33">
        <f t="shared" si="14"/>
        <v>0</v>
      </c>
      <c r="X18" s="33">
        <f t="shared" si="14"/>
        <v>0</v>
      </c>
      <c r="Y18" s="33">
        <f t="shared" si="14"/>
        <v>0</v>
      </c>
      <c r="Z18" s="33">
        <f t="shared" si="14"/>
        <v>0</v>
      </c>
      <c r="AA18" s="33">
        <f t="shared" si="14"/>
        <v>0</v>
      </c>
      <c r="AB18" s="33">
        <f t="shared" si="14"/>
        <v>0</v>
      </c>
      <c r="AC18" s="33">
        <f t="shared" si="14"/>
        <v>0</v>
      </c>
      <c r="AD18" s="46">
        <f t="shared" si="14"/>
        <v>0</v>
      </c>
      <c r="AE18" s="44">
        <f t="shared" si="14"/>
        <v>0</v>
      </c>
      <c r="AF18" s="33">
        <f t="shared" si="14"/>
        <v>0</v>
      </c>
      <c r="AG18" s="33">
        <f t="shared" si="14"/>
        <v>0</v>
      </c>
      <c r="AH18" s="33">
        <f t="shared" si="14"/>
        <v>0</v>
      </c>
      <c r="AI18" s="33">
        <f t="shared" si="14"/>
        <v>0</v>
      </c>
      <c r="AJ18" s="33">
        <f t="shared" si="14"/>
        <v>0</v>
      </c>
      <c r="AK18" s="33">
        <f t="shared" si="14"/>
        <v>0</v>
      </c>
      <c r="AL18" s="33">
        <f t="shared" si="14"/>
        <v>0</v>
      </c>
      <c r="AM18" s="33">
        <f t="shared" si="14"/>
        <v>0</v>
      </c>
      <c r="AN18" s="33">
        <f t="shared" si="14"/>
        <v>0</v>
      </c>
      <c r="AO18" s="33">
        <f t="shared" si="14"/>
        <v>0</v>
      </c>
      <c r="AP18" s="33">
        <f t="shared" si="14"/>
        <v>0</v>
      </c>
      <c r="AQ18" s="33">
        <f t="shared" si="14"/>
        <v>0</v>
      </c>
      <c r="AR18" s="33">
        <f t="shared" si="14"/>
        <v>0</v>
      </c>
      <c r="AS18" s="33">
        <f t="shared" si="14"/>
        <v>0</v>
      </c>
      <c r="AT18" s="33">
        <f t="shared" si="14"/>
        <v>0</v>
      </c>
      <c r="AU18" s="33">
        <f t="shared" si="14"/>
        <v>0</v>
      </c>
      <c r="AV18" s="46">
        <f t="shared" si="14"/>
        <v>0</v>
      </c>
      <c r="AW18" s="44" t="s">
        <v>44</v>
      </c>
      <c r="AX18" s="33" t="s">
        <v>44</v>
      </c>
      <c r="AY18" s="46" t="s">
        <v>44</v>
      </c>
    </row>
    <row r="19" spans="1:51" x14ac:dyDescent="0.25">
      <c r="B19" s="281" t="s">
        <v>23</v>
      </c>
      <c r="C19" s="282"/>
      <c r="D19" s="282"/>
      <c r="E19" s="282"/>
      <c r="F19" s="282"/>
      <c r="G19" s="33">
        <f t="shared" ref="G19:AV19" si="15">SUMIF($E9:$E17,"Վարկային ծրագիր",G9:G17)</f>
        <v>0</v>
      </c>
      <c r="H19" s="33">
        <f t="shared" si="15"/>
        <v>0</v>
      </c>
      <c r="I19" s="33">
        <f t="shared" si="15"/>
        <v>0</v>
      </c>
      <c r="J19" s="33">
        <f t="shared" si="15"/>
        <v>0</v>
      </c>
      <c r="K19" s="33">
        <f t="shared" si="15"/>
        <v>0</v>
      </c>
      <c r="L19" s="33">
        <f t="shared" si="15"/>
        <v>0</v>
      </c>
      <c r="M19" s="33">
        <f t="shared" si="15"/>
        <v>0</v>
      </c>
      <c r="N19" s="33">
        <f t="shared" si="15"/>
        <v>0</v>
      </c>
      <c r="O19" s="33">
        <f t="shared" si="15"/>
        <v>0</v>
      </c>
      <c r="P19" s="33">
        <f t="shared" si="15"/>
        <v>0</v>
      </c>
      <c r="Q19" s="33">
        <f t="shared" si="15"/>
        <v>0</v>
      </c>
      <c r="R19" s="33">
        <f t="shared" si="15"/>
        <v>0</v>
      </c>
      <c r="S19" s="33">
        <f t="shared" si="15"/>
        <v>0</v>
      </c>
      <c r="T19" s="33">
        <f t="shared" si="15"/>
        <v>0</v>
      </c>
      <c r="U19" s="33">
        <f t="shared" si="15"/>
        <v>0</v>
      </c>
      <c r="V19" s="33">
        <f t="shared" si="15"/>
        <v>0</v>
      </c>
      <c r="W19" s="33">
        <f t="shared" si="15"/>
        <v>0</v>
      </c>
      <c r="X19" s="33">
        <f t="shared" si="15"/>
        <v>0</v>
      </c>
      <c r="Y19" s="33">
        <f t="shared" si="15"/>
        <v>0</v>
      </c>
      <c r="Z19" s="33">
        <f t="shared" si="15"/>
        <v>0</v>
      </c>
      <c r="AA19" s="33">
        <f t="shared" si="15"/>
        <v>0</v>
      </c>
      <c r="AB19" s="33">
        <f t="shared" si="15"/>
        <v>0</v>
      </c>
      <c r="AC19" s="33">
        <f t="shared" si="15"/>
        <v>0</v>
      </c>
      <c r="AD19" s="46">
        <f t="shared" si="15"/>
        <v>0</v>
      </c>
      <c r="AE19" s="44">
        <f t="shared" si="15"/>
        <v>0</v>
      </c>
      <c r="AF19" s="33">
        <f t="shared" si="15"/>
        <v>0</v>
      </c>
      <c r="AG19" s="33">
        <f t="shared" si="15"/>
        <v>0</v>
      </c>
      <c r="AH19" s="33">
        <f t="shared" si="15"/>
        <v>0</v>
      </c>
      <c r="AI19" s="33">
        <f t="shared" si="15"/>
        <v>0</v>
      </c>
      <c r="AJ19" s="33">
        <f t="shared" si="15"/>
        <v>0</v>
      </c>
      <c r="AK19" s="33">
        <f t="shared" si="15"/>
        <v>0</v>
      </c>
      <c r="AL19" s="33">
        <f t="shared" si="15"/>
        <v>0</v>
      </c>
      <c r="AM19" s="33">
        <f t="shared" si="15"/>
        <v>0</v>
      </c>
      <c r="AN19" s="33">
        <f t="shared" si="15"/>
        <v>0</v>
      </c>
      <c r="AO19" s="33">
        <f t="shared" si="15"/>
        <v>0</v>
      </c>
      <c r="AP19" s="33">
        <f t="shared" si="15"/>
        <v>0</v>
      </c>
      <c r="AQ19" s="33">
        <f t="shared" si="15"/>
        <v>0</v>
      </c>
      <c r="AR19" s="33">
        <f t="shared" si="15"/>
        <v>0</v>
      </c>
      <c r="AS19" s="33">
        <f t="shared" si="15"/>
        <v>0</v>
      </c>
      <c r="AT19" s="33">
        <f t="shared" si="15"/>
        <v>0</v>
      </c>
      <c r="AU19" s="33">
        <f t="shared" si="15"/>
        <v>0</v>
      </c>
      <c r="AV19" s="46">
        <f t="shared" si="15"/>
        <v>0</v>
      </c>
      <c r="AW19" s="44" t="s">
        <v>44</v>
      </c>
      <c r="AX19" s="33" t="s">
        <v>44</v>
      </c>
      <c r="AY19" s="46" t="s">
        <v>44</v>
      </c>
    </row>
    <row r="20" spans="1:51" x14ac:dyDescent="0.25">
      <c r="B20" s="281" t="s">
        <v>24</v>
      </c>
      <c r="C20" s="282"/>
      <c r="D20" s="282"/>
      <c r="E20" s="282"/>
      <c r="F20" s="282"/>
      <c r="G20" s="33">
        <f t="shared" ref="G20:AV20" si="16">SUMIF($E9:$E17,"Դրամաշնորհային ծրագիր",G9:G17)</f>
        <v>0</v>
      </c>
      <c r="H20" s="33">
        <f>SUMIF($E9:$E17,"Դրամաշնորհային ծրագիր",H9:H17)</f>
        <v>0</v>
      </c>
      <c r="I20" s="33">
        <f t="shared" si="16"/>
        <v>0</v>
      </c>
      <c r="J20" s="33">
        <f t="shared" si="16"/>
        <v>0</v>
      </c>
      <c r="K20" s="33">
        <f t="shared" si="16"/>
        <v>0</v>
      </c>
      <c r="L20" s="33">
        <f t="shared" si="16"/>
        <v>0</v>
      </c>
      <c r="M20" s="33">
        <f t="shared" si="16"/>
        <v>0</v>
      </c>
      <c r="N20" s="33">
        <f t="shared" si="16"/>
        <v>0</v>
      </c>
      <c r="O20" s="33">
        <f t="shared" si="16"/>
        <v>0</v>
      </c>
      <c r="P20" s="33">
        <f t="shared" si="16"/>
        <v>0</v>
      </c>
      <c r="Q20" s="33">
        <f t="shared" si="16"/>
        <v>0</v>
      </c>
      <c r="R20" s="33">
        <f t="shared" si="16"/>
        <v>0</v>
      </c>
      <c r="S20" s="33">
        <f t="shared" si="16"/>
        <v>0</v>
      </c>
      <c r="T20" s="33">
        <f t="shared" si="16"/>
        <v>0</v>
      </c>
      <c r="U20" s="33">
        <f t="shared" si="16"/>
        <v>0</v>
      </c>
      <c r="V20" s="33">
        <f t="shared" si="16"/>
        <v>0</v>
      </c>
      <c r="W20" s="33">
        <f t="shared" si="16"/>
        <v>0</v>
      </c>
      <c r="X20" s="33">
        <f t="shared" si="16"/>
        <v>0</v>
      </c>
      <c r="Y20" s="33">
        <f t="shared" si="16"/>
        <v>0</v>
      </c>
      <c r="Z20" s="33">
        <f t="shared" si="16"/>
        <v>0</v>
      </c>
      <c r="AA20" s="33">
        <f t="shared" si="16"/>
        <v>0</v>
      </c>
      <c r="AB20" s="33">
        <f t="shared" si="16"/>
        <v>0</v>
      </c>
      <c r="AC20" s="33">
        <f t="shared" si="16"/>
        <v>0</v>
      </c>
      <c r="AD20" s="46">
        <f t="shared" si="16"/>
        <v>0</v>
      </c>
      <c r="AE20" s="44">
        <f t="shared" si="16"/>
        <v>0</v>
      </c>
      <c r="AF20" s="33">
        <f t="shared" si="16"/>
        <v>0</v>
      </c>
      <c r="AG20" s="33">
        <f t="shared" si="16"/>
        <v>0</v>
      </c>
      <c r="AH20" s="33">
        <f t="shared" si="16"/>
        <v>0</v>
      </c>
      <c r="AI20" s="33">
        <f t="shared" si="16"/>
        <v>0</v>
      </c>
      <c r="AJ20" s="33">
        <f t="shared" si="16"/>
        <v>0</v>
      </c>
      <c r="AK20" s="33">
        <f t="shared" si="16"/>
        <v>0</v>
      </c>
      <c r="AL20" s="33">
        <f t="shared" si="16"/>
        <v>0</v>
      </c>
      <c r="AM20" s="33">
        <f t="shared" si="16"/>
        <v>0</v>
      </c>
      <c r="AN20" s="33">
        <f t="shared" si="16"/>
        <v>0</v>
      </c>
      <c r="AO20" s="33">
        <f t="shared" si="16"/>
        <v>0</v>
      </c>
      <c r="AP20" s="33">
        <f t="shared" si="16"/>
        <v>0</v>
      </c>
      <c r="AQ20" s="33">
        <f t="shared" si="16"/>
        <v>0</v>
      </c>
      <c r="AR20" s="33">
        <f t="shared" si="16"/>
        <v>0</v>
      </c>
      <c r="AS20" s="33">
        <f t="shared" si="16"/>
        <v>0</v>
      </c>
      <c r="AT20" s="33">
        <f t="shared" si="16"/>
        <v>0</v>
      </c>
      <c r="AU20" s="33">
        <f t="shared" si="16"/>
        <v>0</v>
      </c>
      <c r="AV20" s="46">
        <f t="shared" si="16"/>
        <v>0</v>
      </c>
      <c r="AW20" s="44" t="s">
        <v>44</v>
      </c>
      <c r="AX20" s="33" t="s">
        <v>44</v>
      </c>
      <c r="AY20" s="46" t="s">
        <v>44</v>
      </c>
    </row>
    <row r="21" spans="1:51" ht="17.25" customHeight="1" x14ac:dyDescent="0.25"/>
    <row r="23" spans="1:51" x14ac:dyDescent="0.25">
      <c r="B23" s="100" t="s">
        <v>247</v>
      </c>
      <c r="C23" s="74"/>
      <c r="D23" s="75"/>
      <c r="E23" s="77"/>
      <c r="F23" s="77"/>
      <c r="G23" s="77"/>
      <c r="H23" s="77"/>
    </row>
  </sheetData>
  <mergeCells count="26">
    <mergeCell ref="AE6:AG7"/>
    <mergeCell ref="Y7:AA7"/>
    <mergeCell ref="E6:E8"/>
    <mergeCell ref="B18:F18"/>
    <mergeCell ref="B19:F19"/>
    <mergeCell ref="B20:F20"/>
    <mergeCell ref="V6:AD6"/>
    <mergeCell ref="D6:D8"/>
    <mergeCell ref="F6:F8"/>
    <mergeCell ref="B6:C7"/>
    <mergeCell ref="G6:I7"/>
    <mergeCell ref="J6:L7"/>
    <mergeCell ref="M6:O7"/>
    <mergeCell ref="P6:R7"/>
    <mergeCell ref="S6:U7"/>
    <mergeCell ref="AB7:AD7"/>
    <mergeCell ref="V7:X7"/>
    <mergeCell ref="AH6:AV6"/>
    <mergeCell ref="AW6:AW8"/>
    <mergeCell ref="AX6:AX8"/>
    <mergeCell ref="AY6:AY8"/>
    <mergeCell ref="AH7:AJ7"/>
    <mergeCell ref="AK7:AM7"/>
    <mergeCell ref="AN7:AP7"/>
    <mergeCell ref="AQ7:AS7"/>
    <mergeCell ref="AT7:AV7"/>
  </mergeCells>
  <dataValidations count="1">
    <dataValidation type="list" allowBlank="1" showInputMessage="1" showErrorMessage="1" sqref="E9:E17" xr:uid="{00000000-0002-0000-0700-000000000000}">
      <formula1>$BE$1:$BE$3</formula1>
    </dataValidation>
  </dataValidations>
  <pageMargins left="0.7" right="0.7" top="0.75" bottom="0.75" header="0.3" footer="0.3"/>
  <pageSetup paperSize="9" orientation="portrait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14999847407452621"/>
  </sheetPr>
  <dimension ref="A1:AW17"/>
  <sheetViews>
    <sheetView workbookViewId="0">
      <selection activeCell="F22" sqref="F22"/>
    </sheetView>
  </sheetViews>
  <sheetFormatPr defaultRowHeight="15" x14ac:dyDescent="0.25"/>
  <cols>
    <col min="1" max="1" width="6.42578125" customWidth="1"/>
    <col min="2" max="2" width="10.7109375" customWidth="1"/>
    <col min="3" max="3" width="12.7109375" customWidth="1"/>
    <col min="4" max="4" width="22.42578125" customWidth="1"/>
    <col min="5" max="7" width="9.28515625" customWidth="1"/>
    <col min="8" max="10" width="8.7109375" customWidth="1"/>
    <col min="11" max="13" width="7.42578125" customWidth="1"/>
    <col min="14" max="16" width="8.28515625" customWidth="1"/>
    <col min="17" max="19" width="7.7109375" customWidth="1"/>
    <col min="25" max="25" width="6.42578125" customWidth="1"/>
    <col min="26" max="26" width="5.85546875" customWidth="1"/>
    <col min="27" max="27" width="9.140625" customWidth="1"/>
  </cols>
  <sheetData>
    <row r="1" spans="1:49" ht="17.25" x14ac:dyDescent="0.25">
      <c r="A1" s="80" t="s">
        <v>133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</row>
    <row r="2" spans="1:49" ht="17.25" x14ac:dyDescent="0.25">
      <c r="A2" s="80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</row>
    <row r="3" spans="1:49" s="65" customFormat="1" ht="17.25" x14ac:dyDescent="0.25">
      <c r="A3" s="80" t="s">
        <v>138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</row>
    <row r="4" spans="1:49" ht="15.75" thickBot="1" x14ac:dyDescent="0.3">
      <c r="A4" s="291"/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  <c r="O4" s="291"/>
      <c r="P4" s="291"/>
      <c r="Q4" s="291"/>
      <c r="R4" s="291"/>
      <c r="S4" s="291"/>
    </row>
    <row r="5" spans="1:49" ht="15" customHeight="1" x14ac:dyDescent="0.25">
      <c r="B5" s="295" t="s">
        <v>8</v>
      </c>
      <c r="C5" s="283"/>
      <c r="D5" s="283" t="s">
        <v>52</v>
      </c>
      <c r="E5" s="283" t="s">
        <v>123</v>
      </c>
      <c r="F5" s="283"/>
      <c r="G5" s="283"/>
      <c r="H5" s="283" t="s">
        <v>147</v>
      </c>
      <c r="I5" s="283"/>
      <c r="J5" s="283"/>
      <c r="K5" s="283" t="s">
        <v>148</v>
      </c>
      <c r="L5" s="283"/>
      <c r="M5" s="283"/>
      <c r="N5" s="283" t="s">
        <v>149</v>
      </c>
      <c r="O5" s="283"/>
      <c r="P5" s="283"/>
      <c r="Q5" s="283" t="s">
        <v>22</v>
      </c>
      <c r="R5" s="283"/>
      <c r="S5" s="283"/>
      <c r="T5" s="283" t="s">
        <v>16</v>
      </c>
      <c r="U5" s="283"/>
      <c r="V5" s="283"/>
      <c r="W5" s="283"/>
      <c r="X5" s="283"/>
      <c r="Y5" s="283"/>
      <c r="Z5" s="283"/>
      <c r="AA5" s="283"/>
      <c r="AB5" s="284"/>
      <c r="AC5" s="289" t="s">
        <v>151</v>
      </c>
      <c r="AD5" s="271"/>
      <c r="AE5" s="271"/>
      <c r="AF5" s="271" t="s">
        <v>152</v>
      </c>
      <c r="AG5" s="271"/>
      <c r="AH5" s="271"/>
      <c r="AI5" s="271"/>
      <c r="AJ5" s="271"/>
      <c r="AK5" s="271"/>
      <c r="AL5" s="271"/>
      <c r="AM5" s="271"/>
      <c r="AN5" s="271"/>
      <c r="AO5" s="271"/>
      <c r="AP5" s="271"/>
      <c r="AQ5" s="271"/>
      <c r="AR5" s="271"/>
      <c r="AS5" s="271"/>
      <c r="AT5" s="272"/>
      <c r="AU5" s="273" t="s">
        <v>28</v>
      </c>
      <c r="AV5" s="275" t="s">
        <v>29</v>
      </c>
      <c r="AW5" s="277" t="s">
        <v>118</v>
      </c>
    </row>
    <row r="6" spans="1:49" ht="23.25" customHeight="1" x14ac:dyDescent="0.25">
      <c r="B6" s="296"/>
      <c r="C6" s="259"/>
      <c r="D6" s="259"/>
      <c r="E6" s="259"/>
      <c r="F6" s="259"/>
      <c r="G6" s="259"/>
      <c r="H6" s="259"/>
      <c r="I6" s="259"/>
      <c r="J6" s="259"/>
      <c r="K6" s="259"/>
      <c r="L6" s="259"/>
      <c r="M6" s="259"/>
      <c r="N6" s="259"/>
      <c r="O6" s="259"/>
      <c r="P6" s="259"/>
      <c r="Q6" s="259"/>
      <c r="R6" s="259"/>
      <c r="S6" s="259"/>
      <c r="T6" s="259" t="s">
        <v>7</v>
      </c>
      <c r="U6" s="259"/>
      <c r="V6" s="259"/>
      <c r="W6" s="259" t="s">
        <v>117</v>
      </c>
      <c r="X6" s="259"/>
      <c r="Y6" s="259"/>
      <c r="Z6" s="259" t="s">
        <v>150</v>
      </c>
      <c r="AA6" s="259"/>
      <c r="AB6" s="288"/>
      <c r="AC6" s="290"/>
      <c r="AD6" s="279"/>
      <c r="AE6" s="279"/>
      <c r="AF6" s="279" t="s">
        <v>30</v>
      </c>
      <c r="AG6" s="279"/>
      <c r="AH6" s="279"/>
      <c r="AI6" s="279" t="s">
        <v>31</v>
      </c>
      <c r="AJ6" s="279"/>
      <c r="AK6" s="279"/>
      <c r="AL6" s="279" t="s">
        <v>32</v>
      </c>
      <c r="AM6" s="279"/>
      <c r="AN6" s="279"/>
      <c r="AO6" s="279" t="s">
        <v>33</v>
      </c>
      <c r="AP6" s="279"/>
      <c r="AQ6" s="279"/>
      <c r="AR6" s="279" t="s">
        <v>34</v>
      </c>
      <c r="AS6" s="279"/>
      <c r="AT6" s="280"/>
      <c r="AU6" s="274"/>
      <c r="AV6" s="276"/>
      <c r="AW6" s="278"/>
    </row>
    <row r="7" spans="1:49" ht="126" customHeight="1" x14ac:dyDescent="0.25">
      <c r="B7" s="51" t="s">
        <v>2</v>
      </c>
      <c r="C7" s="59" t="s">
        <v>25</v>
      </c>
      <c r="D7" s="259"/>
      <c r="E7" s="64" t="s">
        <v>12</v>
      </c>
      <c r="F7" s="64" t="s">
        <v>20</v>
      </c>
      <c r="G7" s="64" t="s">
        <v>21</v>
      </c>
      <c r="H7" s="64" t="s">
        <v>12</v>
      </c>
      <c r="I7" s="64" t="s">
        <v>20</v>
      </c>
      <c r="J7" s="64" t="s">
        <v>21</v>
      </c>
      <c r="K7" s="64" t="s">
        <v>12</v>
      </c>
      <c r="L7" s="64" t="s">
        <v>20</v>
      </c>
      <c r="M7" s="64" t="s">
        <v>21</v>
      </c>
      <c r="N7" s="64" t="s">
        <v>12</v>
      </c>
      <c r="O7" s="64" t="s">
        <v>20</v>
      </c>
      <c r="P7" s="64" t="s">
        <v>21</v>
      </c>
      <c r="Q7" s="64" t="s">
        <v>12</v>
      </c>
      <c r="R7" s="64" t="s">
        <v>20</v>
      </c>
      <c r="S7" s="64" t="s">
        <v>21</v>
      </c>
      <c r="T7" s="30" t="s">
        <v>12</v>
      </c>
      <c r="U7" s="30" t="s">
        <v>20</v>
      </c>
      <c r="V7" s="30" t="s">
        <v>21</v>
      </c>
      <c r="W7" s="30" t="s">
        <v>12</v>
      </c>
      <c r="X7" s="30" t="s">
        <v>20</v>
      </c>
      <c r="Y7" s="30" t="s">
        <v>21</v>
      </c>
      <c r="Z7" s="30" t="s">
        <v>12</v>
      </c>
      <c r="AA7" s="30" t="s">
        <v>20</v>
      </c>
      <c r="AB7" s="63" t="s">
        <v>21</v>
      </c>
      <c r="AC7" s="42" t="s">
        <v>12</v>
      </c>
      <c r="AD7" s="41" t="s">
        <v>20</v>
      </c>
      <c r="AE7" s="41" t="s">
        <v>21</v>
      </c>
      <c r="AF7" s="41" t="s">
        <v>12</v>
      </c>
      <c r="AG7" s="41" t="s">
        <v>20</v>
      </c>
      <c r="AH7" s="41" t="s">
        <v>21</v>
      </c>
      <c r="AI7" s="41" t="s">
        <v>12</v>
      </c>
      <c r="AJ7" s="41" t="s">
        <v>20</v>
      </c>
      <c r="AK7" s="41" t="s">
        <v>21</v>
      </c>
      <c r="AL7" s="41" t="s">
        <v>12</v>
      </c>
      <c r="AM7" s="41" t="s">
        <v>20</v>
      </c>
      <c r="AN7" s="41" t="s">
        <v>21</v>
      </c>
      <c r="AO7" s="41" t="s">
        <v>12</v>
      </c>
      <c r="AP7" s="41" t="s">
        <v>20</v>
      </c>
      <c r="AQ7" s="41" t="s">
        <v>21</v>
      </c>
      <c r="AR7" s="41" t="s">
        <v>12</v>
      </c>
      <c r="AS7" s="41" t="s">
        <v>20</v>
      </c>
      <c r="AT7" s="43" t="s">
        <v>21</v>
      </c>
      <c r="AU7" s="274"/>
      <c r="AV7" s="276"/>
      <c r="AW7" s="278"/>
    </row>
    <row r="8" spans="1:49" x14ac:dyDescent="0.25">
      <c r="B8" s="52"/>
      <c r="C8" s="15"/>
      <c r="D8" s="15"/>
      <c r="E8" s="62">
        <f>F8+G8</f>
        <v>0</v>
      </c>
      <c r="F8" s="60"/>
      <c r="G8" s="60"/>
      <c r="H8" s="62">
        <f>I8+J8</f>
        <v>0</v>
      </c>
      <c r="I8" s="60"/>
      <c r="J8" s="60"/>
      <c r="K8" s="62">
        <f>L8+M8</f>
        <v>0</v>
      </c>
      <c r="L8" s="60"/>
      <c r="M8" s="60"/>
      <c r="N8" s="62">
        <f>O8+P8</f>
        <v>0</v>
      </c>
      <c r="O8" s="60"/>
      <c r="P8" s="60"/>
      <c r="Q8" s="62">
        <f>R8+S8</f>
        <v>0</v>
      </c>
      <c r="R8" s="60"/>
      <c r="S8" s="60"/>
      <c r="T8" s="62">
        <f>U8+V8</f>
        <v>0</v>
      </c>
      <c r="U8" s="60"/>
      <c r="V8" s="60"/>
      <c r="W8" s="62">
        <f>X8+Y8</f>
        <v>0</v>
      </c>
      <c r="X8" s="60"/>
      <c r="Y8" s="60"/>
      <c r="Z8" s="62">
        <f>AA8+AB8</f>
        <v>0</v>
      </c>
      <c r="AA8" s="60"/>
      <c r="AB8" s="60"/>
      <c r="AC8" s="62">
        <f>AD8+AE8</f>
        <v>0</v>
      </c>
      <c r="AD8" s="60"/>
      <c r="AE8" s="60"/>
      <c r="AF8" s="62">
        <f>AG8+AH8</f>
        <v>0</v>
      </c>
      <c r="AG8" s="60"/>
      <c r="AH8" s="60"/>
      <c r="AI8" s="62">
        <f>AJ8+AK8</f>
        <v>0</v>
      </c>
      <c r="AJ8" s="60"/>
      <c r="AK8" s="60"/>
      <c r="AL8" s="62">
        <f>AM8+AN8</f>
        <v>0</v>
      </c>
      <c r="AM8" s="60"/>
      <c r="AN8" s="60"/>
      <c r="AO8" s="62">
        <f>AP8+AQ8</f>
        <v>0</v>
      </c>
      <c r="AP8" s="60"/>
      <c r="AQ8" s="60"/>
      <c r="AR8" s="62">
        <f>AS8+AT8</f>
        <v>0</v>
      </c>
      <c r="AS8" s="60"/>
      <c r="AT8" s="60"/>
      <c r="AU8" s="50"/>
      <c r="AV8" s="60"/>
      <c r="AW8" s="45"/>
    </row>
    <row r="9" spans="1:49" x14ac:dyDescent="0.25">
      <c r="B9" s="52"/>
      <c r="C9" s="15"/>
      <c r="D9" s="15"/>
      <c r="E9" s="62">
        <f t="shared" ref="E9:E16" si="0">F9+G9</f>
        <v>0</v>
      </c>
      <c r="F9" s="60"/>
      <c r="G9" s="60"/>
      <c r="H9" s="62">
        <f t="shared" ref="H9:H16" si="1">I9+J9</f>
        <v>0</v>
      </c>
      <c r="I9" s="60"/>
      <c r="J9" s="60"/>
      <c r="K9" s="62">
        <f t="shared" ref="K9:K16" si="2">L9+M9</f>
        <v>0</v>
      </c>
      <c r="L9" s="60"/>
      <c r="M9" s="60"/>
      <c r="N9" s="62">
        <f t="shared" ref="N9:N16" si="3">O9+P9</f>
        <v>0</v>
      </c>
      <c r="O9" s="60"/>
      <c r="P9" s="60"/>
      <c r="Q9" s="62">
        <f t="shared" ref="Q9:Q16" si="4">R9+S9</f>
        <v>0</v>
      </c>
      <c r="R9" s="60"/>
      <c r="S9" s="60"/>
      <c r="T9" s="62">
        <f t="shared" ref="T9:T16" si="5">U9+V9</f>
        <v>0</v>
      </c>
      <c r="U9" s="60"/>
      <c r="V9" s="60"/>
      <c r="W9" s="62">
        <f t="shared" ref="W9:W16" si="6">X9+Y9</f>
        <v>0</v>
      </c>
      <c r="X9" s="60"/>
      <c r="Y9" s="60"/>
      <c r="Z9" s="62">
        <f t="shared" ref="Z9:Z16" si="7">AA9+AB9</f>
        <v>0</v>
      </c>
      <c r="AA9" s="60"/>
      <c r="AB9" s="60"/>
      <c r="AC9" s="62">
        <f t="shared" ref="AC9:AC16" si="8">AD9+AE9</f>
        <v>0</v>
      </c>
      <c r="AD9" s="60"/>
      <c r="AE9" s="60"/>
      <c r="AF9" s="62">
        <f t="shared" ref="AF9:AF16" si="9">AG9+AH9</f>
        <v>0</v>
      </c>
      <c r="AG9" s="60"/>
      <c r="AH9" s="60"/>
      <c r="AI9" s="62">
        <f t="shared" ref="AI9:AI16" si="10">AJ9+AK9</f>
        <v>0</v>
      </c>
      <c r="AJ9" s="60"/>
      <c r="AK9" s="60"/>
      <c r="AL9" s="62">
        <f t="shared" ref="AL9:AL16" si="11">AM9+AN9</f>
        <v>0</v>
      </c>
      <c r="AM9" s="60"/>
      <c r="AN9" s="60"/>
      <c r="AO9" s="62">
        <f t="shared" ref="AO9:AO16" si="12">AP9+AQ9</f>
        <v>0</v>
      </c>
      <c r="AP9" s="60"/>
      <c r="AQ9" s="60"/>
      <c r="AR9" s="62">
        <f t="shared" ref="AR9:AR16" si="13">AS9+AT9</f>
        <v>0</v>
      </c>
      <c r="AS9" s="60"/>
      <c r="AT9" s="60"/>
      <c r="AU9" s="50"/>
      <c r="AV9" s="60"/>
      <c r="AW9" s="45"/>
    </row>
    <row r="10" spans="1:49" x14ac:dyDescent="0.25">
      <c r="B10" s="52"/>
      <c r="C10" s="15"/>
      <c r="D10" s="15"/>
      <c r="E10" s="62">
        <f t="shared" si="0"/>
        <v>0</v>
      </c>
      <c r="F10" s="60"/>
      <c r="G10" s="60"/>
      <c r="H10" s="62">
        <f t="shared" si="1"/>
        <v>0</v>
      </c>
      <c r="I10" s="60"/>
      <c r="J10" s="60"/>
      <c r="K10" s="62">
        <f t="shared" si="2"/>
        <v>0</v>
      </c>
      <c r="L10" s="60"/>
      <c r="M10" s="60"/>
      <c r="N10" s="62">
        <f t="shared" si="3"/>
        <v>0</v>
      </c>
      <c r="O10" s="60"/>
      <c r="P10" s="60"/>
      <c r="Q10" s="62">
        <f t="shared" si="4"/>
        <v>0</v>
      </c>
      <c r="R10" s="60"/>
      <c r="S10" s="60"/>
      <c r="T10" s="62">
        <f t="shared" si="5"/>
        <v>0</v>
      </c>
      <c r="U10" s="60"/>
      <c r="V10" s="60"/>
      <c r="W10" s="62">
        <f t="shared" si="6"/>
        <v>0</v>
      </c>
      <c r="X10" s="60"/>
      <c r="Y10" s="60"/>
      <c r="Z10" s="62">
        <f t="shared" si="7"/>
        <v>0</v>
      </c>
      <c r="AA10" s="60"/>
      <c r="AB10" s="60"/>
      <c r="AC10" s="62">
        <f t="shared" si="8"/>
        <v>0</v>
      </c>
      <c r="AD10" s="60"/>
      <c r="AE10" s="60"/>
      <c r="AF10" s="62">
        <f t="shared" si="9"/>
        <v>0</v>
      </c>
      <c r="AG10" s="60"/>
      <c r="AH10" s="60"/>
      <c r="AI10" s="62">
        <f t="shared" si="10"/>
        <v>0</v>
      </c>
      <c r="AJ10" s="60"/>
      <c r="AK10" s="60"/>
      <c r="AL10" s="62">
        <f t="shared" si="11"/>
        <v>0</v>
      </c>
      <c r="AM10" s="60"/>
      <c r="AN10" s="60"/>
      <c r="AO10" s="62">
        <f t="shared" si="12"/>
        <v>0</v>
      </c>
      <c r="AP10" s="60"/>
      <c r="AQ10" s="60"/>
      <c r="AR10" s="62">
        <f t="shared" si="13"/>
        <v>0</v>
      </c>
      <c r="AS10" s="60"/>
      <c r="AT10" s="60"/>
      <c r="AU10" s="50"/>
      <c r="AV10" s="60"/>
      <c r="AW10" s="45"/>
    </row>
    <row r="11" spans="1:49" x14ac:dyDescent="0.25">
      <c r="B11" s="52"/>
      <c r="C11" s="15"/>
      <c r="D11" s="15"/>
      <c r="E11" s="62">
        <f t="shared" si="0"/>
        <v>0</v>
      </c>
      <c r="F11" s="60"/>
      <c r="G11" s="60"/>
      <c r="H11" s="62">
        <f t="shared" si="1"/>
        <v>0</v>
      </c>
      <c r="I11" s="60"/>
      <c r="J11" s="60"/>
      <c r="K11" s="62">
        <f t="shared" si="2"/>
        <v>0</v>
      </c>
      <c r="L11" s="60"/>
      <c r="M11" s="60"/>
      <c r="N11" s="62">
        <f t="shared" si="3"/>
        <v>0</v>
      </c>
      <c r="O11" s="60"/>
      <c r="P11" s="60"/>
      <c r="Q11" s="62">
        <f t="shared" si="4"/>
        <v>0</v>
      </c>
      <c r="R11" s="60"/>
      <c r="S11" s="60"/>
      <c r="T11" s="62">
        <f t="shared" si="5"/>
        <v>0</v>
      </c>
      <c r="U11" s="60"/>
      <c r="V11" s="60"/>
      <c r="W11" s="62">
        <f t="shared" si="6"/>
        <v>0</v>
      </c>
      <c r="X11" s="60"/>
      <c r="Y11" s="60"/>
      <c r="Z11" s="62">
        <f t="shared" si="7"/>
        <v>0</v>
      </c>
      <c r="AA11" s="60"/>
      <c r="AB11" s="60"/>
      <c r="AC11" s="62">
        <f t="shared" si="8"/>
        <v>0</v>
      </c>
      <c r="AD11" s="60"/>
      <c r="AE11" s="60"/>
      <c r="AF11" s="62">
        <f t="shared" si="9"/>
        <v>0</v>
      </c>
      <c r="AG11" s="60"/>
      <c r="AH11" s="60"/>
      <c r="AI11" s="62">
        <f t="shared" si="10"/>
        <v>0</v>
      </c>
      <c r="AJ11" s="60"/>
      <c r="AK11" s="60"/>
      <c r="AL11" s="62">
        <f t="shared" si="11"/>
        <v>0</v>
      </c>
      <c r="AM11" s="60"/>
      <c r="AN11" s="60"/>
      <c r="AO11" s="62">
        <f t="shared" si="12"/>
        <v>0</v>
      </c>
      <c r="AP11" s="60"/>
      <c r="AQ11" s="60"/>
      <c r="AR11" s="62">
        <f t="shared" si="13"/>
        <v>0</v>
      </c>
      <c r="AS11" s="60"/>
      <c r="AT11" s="60"/>
      <c r="AU11" s="50"/>
      <c r="AV11" s="60"/>
      <c r="AW11" s="45"/>
    </row>
    <row r="12" spans="1:49" x14ac:dyDescent="0.25">
      <c r="B12" s="52"/>
      <c r="C12" s="15"/>
      <c r="D12" s="15"/>
      <c r="E12" s="62">
        <f t="shared" si="0"/>
        <v>0</v>
      </c>
      <c r="F12" s="92"/>
      <c r="G12" s="60"/>
      <c r="H12" s="62">
        <f t="shared" si="1"/>
        <v>0</v>
      </c>
      <c r="I12" s="60"/>
      <c r="J12" s="60"/>
      <c r="K12" s="62">
        <f t="shared" si="2"/>
        <v>0</v>
      </c>
      <c r="L12" s="60"/>
      <c r="M12" s="60"/>
      <c r="N12" s="62">
        <f t="shared" si="3"/>
        <v>0</v>
      </c>
      <c r="O12" s="60"/>
      <c r="P12" s="60"/>
      <c r="Q12" s="62">
        <f t="shared" si="4"/>
        <v>0</v>
      </c>
      <c r="R12" s="60"/>
      <c r="S12" s="60"/>
      <c r="T12" s="62">
        <f t="shared" si="5"/>
        <v>0</v>
      </c>
      <c r="U12" s="60"/>
      <c r="V12" s="60"/>
      <c r="W12" s="62">
        <f t="shared" si="6"/>
        <v>0</v>
      </c>
      <c r="X12" s="60"/>
      <c r="Y12" s="60"/>
      <c r="Z12" s="62">
        <f t="shared" si="7"/>
        <v>0</v>
      </c>
      <c r="AA12" s="60"/>
      <c r="AB12" s="60"/>
      <c r="AC12" s="62">
        <f t="shared" si="8"/>
        <v>0</v>
      </c>
      <c r="AD12" s="60"/>
      <c r="AE12" s="60"/>
      <c r="AF12" s="62">
        <f t="shared" si="9"/>
        <v>0</v>
      </c>
      <c r="AG12" s="60"/>
      <c r="AH12" s="60"/>
      <c r="AI12" s="62">
        <f t="shared" si="10"/>
        <v>0</v>
      </c>
      <c r="AJ12" s="60"/>
      <c r="AK12" s="60"/>
      <c r="AL12" s="62">
        <f t="shared" si="11"/>
        <v>0</v>
      </c>
      <c r="AM12" s="60"/>
      <c r="AN12" s="60"/>
      <c r="AO12" s="62">
        <f t="shared" si="12"/>
        <v>0</v>
      </c>
      <c r="AP12" s="60"/>
      <c r="AQ12" s="60"/>
      <c r="AR12" s="62">
        <f t="shared" si="13"/>
        <v>0</v>
      </c>
      <c r="AS12" s="60"/>
      <c r="AT12" s="60"/>
      <c r="AU12" s="50"/>
      <c r="AV12" s="60"/>
      <c r="AW12" s="45"/>
    </row>
    <row r="13" spans="1:49" x14ac:dyDescent="0.25">
      <c r="B13" s="52"/>
      <c r="C13" s="15"/>
      <c r="D13" s="15"/>
      <c r="E13" s="62">
        <f t="shared" si="0"/>
        <v>0</v>
      </c>
      <c r="F13" s="92"/>
      <c r="G13" s="60"/>
      <c r="H13" s="62">
        <f t="shared" si="1"/>
        <v>0</v>
      </c>
      <c r="I13" s="60"/>
      <c r="J13" s="60"/>
      <c r="K13" s="62">
        <f t="shared" si="2"/>
        <v>0</v>
      </c>
      <c r="L13" s="60"/>
      <c r="M13" s="60"/>
      <c r="N13" s="62">
        <f t="shared" si="3"/>
        <v>0</v>
      </c>
      <c r="O13" s="60"/>
      <c r="P13" s="60"/>
      <c r="Q13" s="62">
        <f t="shared" si="4"/>
        <v>0</v>
      </c>
      <c r="R13" s="60"/>
      <c r="S13" s="60"/>
      <c r="T13" s="62">
        <f t="shared" si="5"/>
        <v>0</v>
      </c>
      <c r="U13" s="60"/>
      <c r="V13" s="60"/>
      <c r="W13" s="62">
        <f t="shared" si="6"/>
        <v>0</v>
      </c>
      <c r="X13" s="60"/>
      <c r="Y13" s="60"/>
      <c r="Z13" s="62">
        <f t="shared" si="7"/>
        <v>0</v>
      </c>
      <c r="AA13" s="60"/>
      <c r="AB13" s="60"/>
      <c r="AC13" s="62">
        <f t="shared" si="8"/>
        <v>0</v>
      </c>
      <c r="AD13" s="60"/>
      <c r="AE13" s="60"/>
      <c r="AF13" s="62">
        <f t="shared" si="9"/>
        <v>0</v>
      </c>
      <c r="AG13" s="60"/>
      <c r="AH13" s="60"/>
      <c r="AI13" s="62">
        <f t="shared" si="10"/>
        <v>0</v>
      </c>
      <c r="AJ13" s="60"/>
      <c r="AK13" s="60"/>
      <c r="AL13" s="62">
        <f t="shared" si="11"/>
        <v>0</v>
      </c>
      <c r="AM13" s="60"/>
      <c r="AN13" s="60"/>
      <c r="AO13" s="62">
        <f t="shared" si="12"/>
        <v>0</v>
      </c>
      <c r="AP13" s="60"/>
      <c r="AQ13" s="60"/>
      <c r="AR13" s="62">
        <f t="shared" si="13"/>
        <v>0</v>
      </c>
      <c r="AS13" s="60"/>
      <c r="AT13" s="60"/>
      <c r="AU13" s="50"/>
      <c r="AV13" s="60"/>
      <c r="AW13" s="45"/>
    </row>
    <row r="14" spans="1:49" x14ac:dyDescent="0.25">
      <c r="B14" s="52"/>
      <c r="C14" s="15"/>
      <c r="D14" s="15"/>
      <c r="E14" s="62">
        <f t="shared" si="0"/>
        <v>0</v>
      </c>
      <c r="F14" s="92"/>
      <c r="G14" s="60"/>
      <c r="H14" s="62">
        <f t="shared" si="1"/>
        <v>0</v>
      </c>
      <c r="I14" s="60"/>
      <c r="J14" s="60"/>
      <c r="K14" s="62">
        <f t="shared" si="2"/>
        <v>0</v>
      </c>
      <c r="L14" s="60"/>
      <c r="M14" s="60"/>
      <c r="N14" s="62">
        <f t="shared" si="3"/>
        <v>0</v>
      </c>
      <c r="O14" s="60"/>
      <c r="P14" s="60"/>
      <c r="Q14" s="62">
        <f t="shared" si="4"/>
        <v>0</v>
      </c>
      <c r="R14" s="60"/>
      <c r="S14" s="60"/>
      <c r="T14" s="62">
        <f t="shared" si="5"/>
        <v>0</v>
      </c>
      <c r="U14" s="60"/>
      <c r="V14" s="60"/>
      <c r="W14" s="62">
        <f t="shared" si="6"/>
        <v>0</v>
      </c>
      <c r="X14" s="60"/>
      <c r="Y14" s="60"/>
      <c r="Z14" s="62">
        <f t="shared" si="7"/>
        <v>0</v>
      </c>
      <c r="AA14" s="60"/>
      <c r="AB14" s="60"/>
      <c r="AC14" s="62">
        <f t="shared" si="8"/>
        <v>0</v>
      </c>
      <c r="AD14" s="60"/>
      <c r="AE14" s="60"/>
      <c r="AF14" s="62">
        <f t="shared" si="9"/>
        <v>0</v>
      </c>
      <c r="AG14" s="60"/>
      <c r="AH14" s="60"/>
      <c r="AI14" s="62">
        <f t="shared" si="10"/>
        <v>0</v>
      </c>
      <c r="AJ14" s="60"/>
      <c r="AK14" s="60"/>
      <c r="AL14" s="62">
        <f t="shared" si="11"/>
        <v>0</v>
      </c>
      <c r="AM14" s="60"/>
      <c r="AN14" s="60"/>
      <c r="AO14" s="62">
        <f t="shared" si="12"/>
        <v>0</v>
      </c>
      <c r="AP14" s="60"/>
      <c r="AQ14" s="60"/>
      <c r="AR14" s="62">
        <f t="shared" si="13"/>
        <v>0</v>
      </c>
      <c r="AS14" s="60"/>
      <c r="AT14" s="60"/>
      <c r="AU14" s="50"/>
      <c r="AV14" s="60"/>
      <c r="AW14" s="45"/>
    </row>
    <row r="15" spans="1:49" x14ac:dyDescent="0.25">
      <c r="B15" s="52"/>
      <c r="C15" s="15"/>
      <c r="D15" s="15"/>
      <c r="E15" s="62">
        <f t="shared" si="0"/>
        <v>0</v>
      </c>
      <c r="F15" s="92"/>
      <c r="G15" s="60"/>
      <c r="H15" s="62">
        <f t="shared" si="1"/>
        <v>0</v>
      </c>
      <c r="I15" s="60"/>
      <c r="J15" s="60"/>
      <c r="K15" s="62">
        <f t="shared" si="2"/>
        <v>0</v>
      </c>
      <c r="L15" s="60"/>
      <c r="M15" s="60"/>
      <c r="N15" s="62">
        <f t="shared" si="3"/>
        <v>0</v>
      </c>
      <c r="O15" s="60"/>
      <c r="P15" s="60"/>
      <c r="Q15" s="62">
        <f t="shared" si="4"/>
        <v>0</v>
      </c>
      <c r="R15" s="60"/>
      <c r="S15" s="60"/>
      <c r="T15" s="62">
        <f t="shared" si="5"/>
        <v>0</v>
      </c>
      <c r="U15" s="60"/>
      <c r="V15" s="60"/>
      <c r="W15" s="62">
        <f t="shared" si="6"/>
        <v>0</v>
      </c>
      <c r="X15" s="60"/>
      <c r="Y15" s="60"/>
      <c r="Z15" s="62">
        <f t="shared" si="7"/>
        <v>0</v>
      </c>
      <c r="AA15" s="60"/>
      <c r="AB15" s="60"/>
      <c r="AC15" s="62">
        <f t="shared" si="8"/>
        <v>0</v>
      </c>
      <c r="AD15" s="60"/>
      <c r="AE15" s="60"/>
      <c r="AF15" s="62">
        <f t="shared" si="9"/>
        <v>0</v>
      </c>
      <c r="AG15" s="60"/>
      <c r="AH15" s="60"/>
      <c r="AI15" s="62">
        <f t="shared" si="10"/>
        <v>0</v>
      </c>
      <c r="AJ15" s="60"/>
      <c r="AK15" s="60"/>
      <c r="AL15" s="62">
        <f t="shared" si="11"/>
        <v>0</v>
      </c>
      <c r="AM15" s="60"/>
      <c r="AN15" s="60"/>
      <c r="AO15" s="62">
        <f t="shared" si="12"/>
        <v>0</v>
      </c>
      <c r="AP15" s="60"/>
      <c r="AQ15" s="60"/>
      <c r="AR15" s="62">
        <f t="shared" si="13"/>
        <v>0</v>
      </c>
      <c r="AS15" s="60"/>
      <c r="AT15" s="60"/>
      <c r="AU15" s="50"/>
      <c r="AV15" s="60"/>
      <c r="AW15" s="45"/>
    </row>
    <row r="16" spans="1:49" x14ac:dyDescent="0.25">
      <c r="B16" s="53"/>
      <c r="C16" s="31"/>
      <c r="D16" s="31"/>
      <c r="E16" s="62">
        <f t="shared" si="0"/>
        <v>0</v>
      </c>
      <c r="F16" s="60"/>
      <c r="G16" s="60"/>
      <c r="H16" s="62">
        <f t="shared" si="1"/>
        <v>0</v>
      </c>
      <c r="I16" s="60"/>
      <c r="J16" s="60"/>
      <c r="K16" s="62">
        <f t="shared" si="2"/>
        <v>0</v>
      </c>
      <c r="L16" s="60"/>
      <c r="M16" s="60"/>
      <c r="N16" s="62">
        <f t="shared" si="3"/>
        <v>0</v>
      </c>
      <c r="O16" s="60"/>
      <c r="P16" s="60"/>
      <c r="Q16" s="62">
        <f t="shared" si="4"/>
        <v>0</v>
      </c>
      <c r="R16" s="60"/>
      <c r="S16" s="60"/>
      <c r="T16" s="62">
        <f t="shared" si="5"/>
        <v>0</v>
      </c>
      <c r="U16" s="60"/>
      <c r="V16" s="60"/>
      <c r="W16" s="62">
        <f t="shared" si="6"/>
        <v>0</v>
      </c>
      <c r="X16" s="60"/>
      <c r="Y16" s="60"/>
      <c r="Z16" s="62">
        <f t="shared" si="7"/>
        <v>0</v>
      </c>
      <c r="AA16" s="60"/>
      <c r="AB16" s="60"/>
      <c r="AC16" s="62">
        <f t="shared" si="8"/>
        <v>0</v>
      </c>
      <c r="AD16" s="60"/>
      <c r="AE16" s="60"/>
      <c r="AF16" s="62">
        <f t="shared" si="9"/>
        <v>0</v>
      </c>
      <c r="AG16" s="60"/>
      <c r="AH16" s="60"/>
      <c r="AI16" s="62">
        <f t="shared" si="10"/>
        <v>0</v>
      </c>
      <c r="AJ16" s="60"/>
      <c r="AK16" s="60"/>
      <c r="AL16" s="62">
        <f t="shared" si="11"/>
        <v>0</v>
      </c>
      <c r="AM16" s="60"/>
      <c r="AN16" s="60"/>
      <c r="AO16" s="62">
        <f t="shared" si="12"/>
        <v>0</v>
      </c>
      <c r="AP16" s="60"/>
      <c r="AQ16" s="60"/>
      <c r="AR16" s="62">
        <f t="shared" si="13"/>
        <v>0</v>
      </c>
      <c r="AS16" s="60"/>
      <c r="AT16" s="60"/>
      <c r="AU16" s="50"/>
      <c r="AV16" s="60"/>
      <c r="AW16" s="45"/>
    </row>
    <row r="17" spans="1:49" ht="17.25" customHeight="1" thickBot="1" x14ac:dyDescent="0.3">
      <c r="A17" s="29"/>
      <c r="B17" s="292" t="s">
        <v>12</v>
      </c>
      <c r="C17" s="293"/>
      <c r="D17" s="294"/>
      <c r="E17" s="48">
        <f t="shared" ref="E17" si="14">SUM(A8:A16)</f>
        <v>0</v>
      </c>
      <c r="F17" s="48">
        <f>SUM(F8:F16)</f>
        <v>0</v>
      </c>
      <c r="G17" s="48">
        <f t="shared" ref="G17:AT17" si="15">SUM(G8:G16)</f>
        <v>0</v>
      </c>
      <c r="H17" s="48">
        <f t="shared" si="15"/>
        <v>0</v>
      </c>
      <c r="I17" s="48">
        <f t="shared" si="15"/>
        <v>0</v>
      </c>
      <c r="J17" s="48">
        <f t="shared" si="15"/>
        <v>0</v>
      </c>
      <c r="K17" s="48">
        <f t="shared" si="15"/>
        <v>0</v>
      </c>
      <c r="L17" s="48">
        <f t="shared" si="15"/>
        <v>0</v>
      </c>
      <c r="M17" s="48">
        <f t="shared" si="15"/>
        <v>0</v>
      </c>
      <c r="N17" s="48">
        <f t="shared" si="15"/>
        <v>0</v>
      </c>
      <c r="O17" s="48">
        <f t="shared" si="15"/>
        <v>0</v>
      </c>
      <c r="P17" s="48">
        <f t="shared" si="15"/>
        <v>0</v>
      </c>
      <c r="Q17" s="48">
        <f t="shared" si="15"/>
        <v>0</v>
      </c>
      <c r="R17" s="48">
        <f t="shared" si="15"/>
        <v>0</v>
      </c>
      <c r="S17" s="48">
        <f t="shared" si="15"/>
        <v>0</v>
      </c>
      <c r="T17" s="48">
        <f t="shared" si="15"/>
        <v>0</v>
      </c>
      <c r="U17" s="48">
        <f t="shared" si="15"/>
        <v>0</v>
      </c>
      <c r="V17" s="48">
        <f t="shared" si="15"/>
        <v>0</v>
      </c>
      <c r="W17" s="48">
        <f t="shared" si="15"/>
        <v>0</v>
      </c>
      <c r="X17" s="48">
        <f t="shared" si="15"/>
        <v>0</v>
      </c>
      <c r="Y17" s="48">
        <f t="shared" si="15"/>
        <v>0</v>
      </c>
      <c r="Z17" s="48">
        <f t="shared" si="15"/>
        <v>0</v>
      </c>
      <c r="AA17" s="48">
        <f t="shared" si="15"/>
        <v>0</v>
      </c>
      <c r="AB17" s="48">
        <f t="shared" si="15"/>
        <v>0</v>
      </c>
      <c r="AC17" s="48">
        <f t="shared" si="15"/>
        <v>0</v>
      </c>
      <c r="AD17" s="48">
        <f t="shared" si="15"/>
        <v>0</v>
      </c>
      <c r="AE17" s="48">
        <f t="shared" si="15"/>
        <v>0</v>
      </c>
      <c r="AF17" s="48">
        <f t="shared" si="15"/>
        <v>0</v>
      </c>
      <c r="AG17" s="48">
        <f t="shared" si="15"/>
        <v>0</v>
      </c>
      <c r="AH17" s="48">
        <f t="shared" si="15"/>
        <v>0</v>
      </c>
      <c r="AI17" s="48">
        <f t="shared" si="15"/>
        <v>0</v>
      </c>
      <c r="AJ17" s="48">
        <f t="shared" si="15"/>
        <v>0</v>
      </c>
      <c r="AK17" s="48">
        <f t="shared" si="15"/>
        <v>0</v>
      </c>
      <c r="AL17" s="48">
        <f t="shared" si="15"/>
        <v>0</v>
      </c>
      <c r="AM17" s="48">
        <f t="shared" si="15"/>
        <v>0</v>
      </c>
      <c r="AN17" s="48">
        <f t="shared" si="15"/>
        <v>0</v>
      </c>
      <c r="AO17" s="48">
        <f t="shared" si="15"/>
        <v>0</v>
      </c>
      <c r="AP17" s="48">
        <f t="shared" si="15"/>
        <v>0</v>
      </c>
      <c r="AQ17" s="48">
        <f t="shared" si="15"/>
        <v>0</v>
      </c>
      <c r="AR17" s="48">
        <f t="shared" si="15"/>
        <v>0</v>
      </c>
      <c r="AS17" s="48">
        <f t="shared" si="15"/>
        <v>0</v>
      </c>
      <c r="AT17" s="48">
        <f t="shared" si="15"/>
        <v>0</v>
      </c>
      <c r="AU17" s="47" t="s">
        <v>44</v>
      </c>
      <c r="AV17" s="48" t="s">
        <v>44</v>
      </c>
      <c r="AW17" s="49" t="s">
        <v>44</v>
      </c>
    </row>
  </sheetData>
  <mergeCells count="23">
    <mergeCell ref="A4:S4"/>
    <mergeCell ref="B17:D17"/>
    <mergeCell ref="E5:G6"/>
    <mergeCell ref="H5:J6"/>
    <mergeCell ref="B5:C6"/>
    <mergeCell ref="D5:D7"/>
    <mergeCell ref="K5:M6"/>
    <mergeCell ref="N5:P6"/>
    <mergeCell ref="Q5:S6"/>
    <mergeCell ref="AW5:AW7"/>
    <mergeCell ref="T6:V6"/>
    <mergeCell ref="W6:Y6"/>
    <mergeCell ref="Z6:AB6"/>
    <mergeCell ref="AF6:AH6"/>
    <mergeCell ref="AR6:AT6"/>
    <mergeCell ref="AI6:AK6"/>
    <mergeCell ref="AL6:AN6"/>
    <mergeCell ref="AO6:AQ6"/>
    <mergeCell ref="T5:AB5"/>
    <mergeCell ref="AF5:AT5"/>
    <mergeCell ref="AC5:AE6"/>
    <mergeCell ref="AU5:AU7"/>
    <mergeCell ref="AV5:AV7"/>
  </mergeCells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3</vt:i4>
      </vt:variant>
    </vt:vector>
  </HeadingPairs>
  <TitlesOfParts>
    <vt:vector size="18" baseType="lpstr">
      <vt:lpstr>Հ3 Մաս 1</vt:lpstr>
      <vt:lpstr>Հ3 Մաս 2</vt:lpstr>
      <vt:lpstr>Հ3 Մաս 3</vt:lpstr>
      <vt:lpstr>Հ3 Մաս 4</vt:lpstr>
      <vt:lpstr>Հ4  </vt:lpstr>
      <vt:lpstr>Հ5</vt:lpstr>
      <vt:lpstr>Հ6</vt:lpstr>
      <vt:lpstr>Հ7 Ձև1</vt:lpstr>
      <vt:lpstr>Հ7 Ձև2</vt:lpstr>
      <vt:lpstr>Հ7 Ձև3</vt:lpstr>
      <vt:lpstr>Հ8</vt:lpstr>
      <vt:lpstr>Հ9</vt:lpstr>
      <vt:lpstr>Հ10</vt:lpstr>
      <vt:lpstr>Հ11</vt:lpstr>
      <vt:lpstr>Լրացման պահանջներ</vt:lpstr>
      <vt:lpstr>'Հ3 Մաս 2'!_ftnref17</vt:lpstr>
      <vt:lpstr>'Հ3 Մաս 2'!_ftnref2</vt:lpstr>
      <vt:lpstr>'Հ3 Մաս 2'!_ftnref4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2025-02-27T11:12:03Z</dcterms:modified>
</cp:coreProperties>
</file>